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tabRatio="558" activeTab="0"/>
  </bookViews>
  <sheets>
    <sheet name="产险渠道报表1" sheetId="1" r:id="rId1"/>
    <sheet name="产险县域2" sheetId="2" r:id="rId2"/>
    <sheet name="寿险报表县域1" sheetId="3" r:id="rId3"/>
    <sheet name="Sheet1" sheetId="4" r:id="rId4"/>
    <sheet name="Sheet2" sheetId="5" r:id="rId5"/>
  </sheets>
  <definedNames/>
  <calcPr fullCalcOnLoad="1"/>
</workbook>
</file>

<file path=xl/sharedStrings.xml><?xml version="1.0" encoding="utf-8"?>
<sst xmlns="http://schemas.openxmlformats.org/spreadsheetml/2006/main" count="768" uniqueCount="147">
  <si>
    <t>赣州市财产保险公司保费、赔付情况（2019年8月）统计报表</t>
  </si>
  <si>
    <t xml:space="preserve">制表单位：赣州市保险行业协会                 填报日期 2019年9月15日                       (货币单位:万元)     </t>
  </si>
  <si>
    <t>公司名称</t>
  </si>
  <si>
    <t>全险种保费合计(本月)</t>
  </si>
  <si>
    <t>全险种保费合计（本年累计）</t>
  </si>
  <si>
    <t>分险种保费收入情况</t>
  </si>
  <si>
    <t>已决赔款（累计数）</t>
  </si>
  <si>
    <t>机动车辆险</t>
  </si>
  <si>
    <t>非车险</t>
  </si>
  <si>
    <t>商业险</t>
  </si>
  <si>
    <t>交强险</t>
  </si>
  <si>
    <t>企财险</t>
  </si>
  <si>
    <t>家财险</t>
  </si>
  <si>
    <t>责任险</t>
  </si>
  <si>
    <t>工程保险</t>
  </si>
  <si>
    <t>信用保证保险</t>
  </si>
  <si>
    <t>货物运输保险</t>
  </si>
  <si>
    <t>意外伤害险</t>
  </si>
  <si>
    <t>健康险</t>
  </si>
  <si>
    <t>农业险</t>
  </si>
  <si>
    <t>社保健康险</t>
  </si>
  <si>
    <t>其他险种</t>
  </si>
  <si>
    <t>保费</t>
  </si>
  <si>
    <t>车辆数</t>
  </si>
  <si>
    <t>车辆数(辆)</t>
  </si>
  <si>
    <t xml:space="preserve">保费  </t>
  </si>
  <si>
    <t>人数</t>
  </si>
  <si>
    <t>本年累计</t>
  </si>
  <si>
    <t>去年同期累计</t>
  </si>
  <si>
    <t>本月数</t>
  </si>
  <si>
    <t>累计数</t>
  </si>
  <si>
    <t>汽车</t>
  </si>
  <si>
    <t>摩托车</t>
  </si>
  <si>
    <t>人保财险</t>
  </si>
  <si>
    <t>太保产险</t>
  </si>
  <si>
    <t>平安产险</t>
  </si>
  <si>
    <t>天安产险</t>
  </si>
  <si>
    <t>大地产险</t>
  </si>
  <si>
    <t>安邦产险</t>
  </si>
  <si>
    <t>华安财险</t>
  </si>
  <si>
    <t>都邦产险</t>
  </si>
  <si>
    <t>阳光产险</t>
  </si>
  <si>
    <t>国寿产险</t>
  </si>
  <si>
    <t>中银保险</t>
  </si>
  <si>
    <t xml:space="preserve"> </t>
  </si>
  <si>
    <t>584.20</t>
  </si>
  <si>
    <t>渤海产险</t>
  </si>
  <si>
    <t>永诚产险</t>
  </si>
  <si>
    <t>华泰产险</t>
  </si>
  <si>
    <t>恒邦产险</t>
  </si>
  <si>
    <t>鼎和产险</t>
  </si>
  <si>
    <t>太平产险</t>
  </si>
  <si>
    <t>合  计</t>
  </si>
  <si>
    <t>注：上述数据来源于各会员公司报送的保险数据，未经审计;</t>
  </si>
  <si>
    <r>
      <t>赣州市财产保险公司县域原保费收入情况（2019年8</t>
    </r>
    <r>
      <rPr>
        <b/>
        <sz val="16"/>
        <rFont val="宋体"/>
        <family val="0"/>
      </rPr>
      <t>月）统计表</t>
    </r>
  </si>
  <si>
    <t>合     计     数</t>
  </si>
  <si>
    <t>人   保   财   险</t>
  </si>
  <si>
    <t>太  平  洋  产  险</t>
  </si>
  <si>
    <t>平   安   产   险</t>
  </si>
  <si>
    <t>天   安   保   险</t>
  </si>
  <si>
    <t>大   地   产  险</t>
  </si>
  <si>
    <t>安   邦   产   险</t>
  </si>
  <si>
    <t>华   安   产   险</t>
  </si>
  <si>
    <t>都   邦   产   险</t>
  </si>
  <si>
    <t>国   寿   财   险</t>
  </si>
  <si>
    <t>阳   光   产   险</t>
  </si>
  <si>
    <t>中  银  保  险</t>
  </si>
  <si>
    <t>渤  海  产  险</t>
  </si>
  <si>
    <t>永  诚  产  险</t>
  </si>
  <si>
    <t>华    泰   产   险</t>
  </si>
  <si>
    <t>恒   邦   产   险</t>
  </si>
  <si>
    <r>
      <t xml:space="preserve">鼎 </t>
    </r>
    <r>
      <rPr>
        <b/>
        <sz val="12"/>
        <rFont val="宋体"/>
        <family val="0"/>
      </rPr>
      <t xml:space="preserve">  </t>
    </r>
    <r>
      <rPr>
        <b/>
        <sz val="12"/>
        <rFont val="宋体"/>
        <family val="0"/>
      </rPr>
      <t>和   产   险</t>
    </r>
  </si>
  <si>
    <r>
      <t>太</t>
    </r>
    <r>
      <rPr>
        <b/>
        <sz val="12"/>
        <rFont val="宋体"/>
        <family val="0"/>
      </rPr>
      <t xml:space="preserve">   平</t>
    </r>
    <r>
      <rPr>
        <b/>
        <sz val="12"/>
        <rFont val="宋体"/>
        <family val="0"/>
      </rPr>
      <t xml:space="preserve">   产   险</t>
    </r>
  </si>
  <si>
    <t>本年累计
（万元）</t>
  </si>
  <si>
    <t>去年同期
（万元）</t>
  </si>
  <si>
    <t>同比增减（%）</t>
  </si>
  <si>
    <t>增量份额</t>
  </si>
  <si>
    <t>地区
占比
（%）</t>
  </si>
  <si>
    <t>其中车险保费</t>
  </si>
  <si>
    <t>其中非车险保费</t>
  </si>
  <si>
    <t>去年同期（万元）</t>
  </si>
  <si>
    <t>地区
占比（%）</t>
  </si>
  <si>
    <t>本年累计（万元）</t>
  </si>
  <si>
    <t>本年</t>
  </si>
  <si>
    <t>上年同期</t>
  </si>
  <si>
    <t>同比增减</t>
  </si>
  <si>
    <t>章贡区(含开发区)</t>
  </si>
  <si>
    <t>赣县</t>
  </si>
  <si>
    <t>于都</t>
  </si>
  <si>
    <t>宁都</t>
  </si>
  <si>
    <t>瑞金</t>
  </si>
  <si>
    <t>石城</t>
  </si>
  <si>
    <t>会昌</t>
  </si>
  <si>
    <t>寻乌</t>
  </si>
  <si>
    <t>南康</t>
  </si>
  <si>
    <t>大余</t>
  </si>
  <si>
    <t>上犹</t>
  </si>
  <si>
    <t>崇义</t>
  </si>
  <si>
    <t>兴国</t>
  </si>
  <si>
    <t>信丰</t>
  </si>
  <si>
    <t>龙南</t>
  </si>
  <si>
    <t>定南</t>
  </si>
  <si>
    <t>全南</t>
  </si>
  <si>
    <t>安远</t>
  </si>
  <si>
    <t>合 计</t>
  </si>
  <si>
    <t>2019年8月赣州市寿险公司各县市保费收入月报表（累计）  单位:万元</t>
  </si>
  <si>
    <t>机构</t>
  </si>
  <si>
    <t>合  计  数</t>
  </si>
  <si>
    <t>中国人寿</t>
  </si>
  <si>
    <t>太平洋人寿</t>
  </si>
  <si>
    <t>平安人寿</t>
  </si>
  <si>
    <t>新华人寿</t>
  </si>
  <si>
    <t>泰康人寿</t>
  </si>
  <si>
    <t>太平人寿</t>
  </si>
  <si>
    <t>民生人寿</t>
  </si>
  <si>
    <t>合众人寿</t>
  </si>
  <si>
    <t>人民人寿</t>
  </si>
  <si>
    <t>阳光人寿</t>
  </si>
  <si>
    <t>富德生命</t>
  </si>
  <si>
    <t>华泰人寿</t>
  </si>
  <si>
    <t>信泰人寿</t>
  </si>
  <si>
    <t>人保健康</t>
  </si>
  <si>
    <t>华夏人寿</t>
  </si>
  <si>
    <t>平安养老</t>
  </si>
  <si>
    <t>安邦人寿</t>
  </si>
  <si>
    <t>百年人寿</t>
  </si>
  <si>
    <t>渠道</t>
  </si>
  <si>
    <t>个险渠道</t>
  </si>
  <si>
    <t>银邮渠道</t>
  </si>
  <si>
    <t>团险及其他渠道</t>
  </si>
  <si>
    <t>保费合计</t>
  </si>
  <si>
    <t>团险渠道</t>
  </si>
  <si>
    <t>新单保费</t>
  </si>
  <si>
    <t>续期保费</t>
  </si>
  <si>
    <t>架构人力</t>
  </si>
  <si>
    <t>本月新增</t>
  </si>
  <si>
    <t>章贡区（含开发区）</t>
  </si>
  <si>
    <t>小计</t>
  </si>
  <si>
    <t>公司</t>
  </si>
  <si>
    <t>全年累计</t>
  </si>
  <si>
    <t>累计</t>
  </si>
  <si>
    <t>占比</t>
  </si>
  <si>
    <t>人力</t>
  </si>
  <si>
    <t>人力占比</t>
  </si>
  <si>
    <t>上月累计</t>
  </si>
  <si>
    <t>上月人力</t>
  </si>
  <si>
    <t>计算本月新增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</si>
</sst>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0_);[Red]\(0.00\)"/>
    <numFmt numFmtId="179" formatCode="0.0_);[Red]\(0.0\)"/>
    <numFmt numFmtId="180" formatCode="0_);[Red]\(0\)"/>
    <numFmt numFmtId="181" formatCode="0.0000_);[Red]\(0.0000\)"/>
    <numFmt numFmtId="182" formatCode="[DBNum2][$RMB]General;[Red][DBNum2][$RMB]General"/>
    <numFmt numFmtId="183" formatCode="#,##0.00_ "/>
  </numFmts>
  <fonts count="56">
    <font>
      <sz val="12"/>
      <name val="宋体"/>
      <family val="0"/>
    </font>
    <font>
      <b/>
      <sz val="22"/>
      <name val="宋体"/>
      <family val="0"/>
    </font>
    <font>
      <b/>
      <sz val="12"/>
      <name val="宋体"/>
      <family val="0"/>
    </font>
    <font>
      <sz val="1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1"/>
      <color indexed="8"/>
      <name val="Tahoma"/>
      <family val="2"/>
    </font>
    <font>
      <sz val="10"/>
      <name val="Arial"/>
      <family val="2"/>
    </font>
    <font>
      <sz val="12"/>
      <color indexed="8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16"/>
      <name val="方正小标宋简体"/>
      <family val="0"/>
    </font>
    <font>
      <sz val="16"/>
      <color indexed="8"/>
      <name val="方正小标宋简体"/>
      <family val="0"/>
    </font>
    <font>
      <sz val="10"/>
      <color indexed="10"/>
      <name val="宋体"/>
      <family val="0"/>
    </font>
    <font>
      <sz val="10"/>
      <color indexed="8"/>
      <name val="Arial"/>
      <family val="2"/>
    </font>
    <font>
      <b/>
      <sz val="16"/>
      <color indexed="8"/>
      <name val="宋体"/>
      <family val="0"/>
    </font>
    <font>
      <b/>
      <sz val="10"/>
      <color indexed="8"/>
      <name val="宋体"/>
      <family val="0"/>
    </font>
    <font>
      <b/>
      <sz val="12"/>
      <color indexed="8"/>
      <name val="仿宋"/>
      <family val="3"/>
    </font>
    <font>
      <b/>
      <sz val="10"/>
      <color indexed="8"/>
      <name val="Arial"/>
      <family val="2"/>
    </font>
    <font>
      <u val="single"/>
      <sz val="12"/>
      <color indexed="12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u val="single"/>
      <sz val="11"/>
      <color indexed="12"/>
      <name val="宋体"/>
      <family val="0"/>
    </font>
    <font>
      <sz val="12"/>
      <name val="Times New Roman"/>
      <family val="1"/>
    </font>
    <font>
      <sz val="10"/>
      <name val="Helv"/>
      <family val="2"/>
    </font>
    <font>
      <sz val="14"/>
      <color indexed="63"/>
      <name val="宋体"/>
      <family val="0"/>
    </font>
    <font>
      <sz val="9"/>
      <color indexed="63"/>
      <name val="宋体"/>
      <family val="0"/>
    </font>
    <font>
      <sz val="11"/>
      <color theme="1"/>
      <name val="Tahoma"/>
      <family val="2"/>
    </font>
    <font>
      <sz val="11"/>
      <color theme="1"/>
      <name val="Calibri"/>
      <family val="0"/>
    </font>
    <font>
      <sz val="10"/>
      <color indexed="8"/>
      <name val="Calibri"/>
      <family val="0"/>
    </font>
    <font>
      <sz val="10"/>
      <name val="Calibri"/>
      <family val="0"/>
    </font>
    <font>
      <sz val="11"/>
      <color rgb="FF000000"/>
      <name val="Tahoma"/>
      <family val="2"/>
    </font>
    <font>
      <b/>
      <sz val="16"/>
      <name val="Cambria"/>
      <family val="0"/>
    </font>
    <font>
      <sz val="10"/>
      <color theme="1"/>
      <name val="Calibri"/>
      <family val="0"/>
    </font>
    <font>
      <sz val="10"/>
      <color indexed="10"/>
      <name val="Calibri"/>
      <family val="0"/>
    </font>
    <font>
      <sz val="10"/>
      <color theme="1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34" fillId="4" borderId="1" applyNumberFormat="0" applyAlignment="0" applyProtection="0"/>
    <xf numFmtId="41" fontId="0" fillId="0" borderId="0" applyFont="0" applyFill="0" applyBorder="0" applyAlignment="0" applyProtection="0"/>
    <xf numFmtId="0" fontId="4" fillId="5" borderId="0" applyNumberFormat="0" applyBorder="0" applyAlignment="0" applyProtection="0"/>
    <xf numFmtId="0" fontId="28" fillId="6" borderId="1" applyNumberFormat="0" applyAlignment="0" applyProtection="0"/>
    <xf numFmtId="0" fontId="33" fillId="7" borderId="0" applyNumberFormat="0" applyBorder="0" applyAlignment="0" applyProtection="0"/>
    <xf numFmtId="43" fontId="0" fillId="0" borderId="0" applyFont="0" applyFill="0" applyBorder="0" applyAlignment="0" applyProtection="0"/>
    <xf numFmtId="0" fontId="27" fillId="5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47" fillId="0" borderId="0">
      <alignment vertical="center"/>
      <protection/>
    </xf>
    <xf numFmtId="0" fontId="29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27" fillId="9" borderId="0" applyNumberFormat="0" applyBorder="0" applyAlignment="0" applyProtection="0"/>
    <xf numFmtId="0" fontId="3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8" fillId="0" borderId="0">
      <alignment vertical="center"/>
      <protection/>
    </xf>
    <xf numFmtId="0" fontId="12" fillId="0" borderId="0">
      <alignment/>
      <protection/>
    </xf>
    <xf numFmtId="0" fontId="37" fillId="0" borderId="0" applyNumberFormat="0" applyFill="0" applyBorder="0" applyAlignment="0" applyProtection="0"/>
    <xf numFmtId="0" fontId="40" fillId="0" borderId="3" applyNumberFormat="0" applyFill="0" applyAlignment="0" applyProtection="0"/>
    <xf numFmtId="9" fontId="0" fillId="0" borderId="0" applyFont="0" applyFill="0" applyBorder="0" applyAlignment="0" applyProtection="0"/>
    <xf numFmtId="0" fontId="25" fillId="0" borderId="4" applyNumberFormat="0" applyFill="0" applyAlignment="0" applyProtection="0"/>
    <xf numFmtId="9" fontId="4" fillId="0" borderId="0" applyFont="0" applyFill="0" applyBorder="0" applyAlignment="0" applyProtection="0"/>
    <xf numFmtId="0" fontId="12" fillId="0" borderId="0">
      <alignment vertical="center"/>
      <protection/>
    </xf>
    <xf numFmtId="0" fontId="29" fillId="0" borderId="5" applyNumberFormat="0" applyFill="0" applyAlignment="0" applyProtection="0"/>
    <xf numFmtId="9" fontId="4" fillId="0" borderId="0" applyFont="0" applyFill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6" fillId="6" borderId="6" applyNumberFormat="0" applyAlignment="0" applyProtection="0"/>
    <xf numFmtId="0" fontId="28" fillId="6" borderId="1" applyNumberFormat="0" applyAlignment="0" applyProtection="0"/>
    <xf numFmtId="0" fontId="31" fillId="12" borderId="7" applyNumberFormat="0" applyAlignment="0" applyProtection="0"/>
    <xf numFmtId="0" fontId="4" fillId="13" borderId="0" applyNumberFormat="0" applyBorder="0" applyAlignment="0" applyProtection="0"/>
    <xf numFmtId="0" fontId="27" fillId="14" borderId="0" applyNumberFormat="0" applyBorder="0" applyAlignment="0" applyProtection="0"/>
    <xf numFmtId="0" fontId="4" fillId="0" borderId="0">
      <alignment vertical="center"/>
      <protection/>
    </xf>
    <xf numFmtId="0" fontId="4" fillId="4" borderId="0" applyNumberFormat="0" applyBorder="0" applyAlignment="0" applyProtection="0"/>
    <xf numFmtId="0" fontId="41" fillId="0" borderId="8" applyNumberFormat="0" applyFill="0" applyAlignment="0" applyProtection="0"/>
    <xf numFmtId="0" fontId="4" fillId="15" borderId="0" applyNumberFormat="0" applyBorder="0" applyAlignment="0" applyProtection="0"/>
    <xf numFmtId="0" fontId="30" fillId="0" borderId="9" applyNumberFormat="0" applyFill="0" applyAlignment="0" applyProtection="0"/>
    <xf numFmtId="0" fontId="38" fillId="3" borderId="0" applyNumberFormat="0" applyBorder="0" applyAlignment="0" applyProtection="0"/>
    <xf numFmtId="0" fontId="4" fillId="9" borderId="0" applyNumberFormat="0" applyBorder="0" applyAlignment="0" applyProtection="0"/>
    <xf numFmtId="0" fontId="36" fillId="16" borderId="0" applyNumberFormat="0" applyBorder="0" applyAlignment="0" applyProtection="0"/>
    <xf numFmtId="0" fontId="4" fillId="17" borderId="0" applyNumberFormat="0" applyBorder="0" applyAlignment="0" applyProtection="0"/>
    <xf numFmtId="0" fontId="27" fillId="18" borderId="0" applyNumberFormat="0" applyBorder="0" applyAlignment="0" applyProtection="0"/>
    <xf numFmtId="0" fontId="4" fillId="15" borderId="0" applyNumberFormat="0" applyBorder="0" applyAlignment="0" applyProtection="0"/>
    <xf numFmtId="0" fontId="4" fillId="2" borderId="0" applyNumberFormat="0" applyBorder="0" applyAlignment="0" applyProtection="0"/>
    <xf numFmtId="0" fontId="4" fillId="15" borderId="0" applyNumberFormat="0" applyBorder="0" applyAlignment="0" applyProtection="0"/>
    <xf numFmtId="0" fontId="26" fillId="6" borderId="6" applyNumberFormat="0" applyAlignment="0" applyProtection="0"/>
    <xf numFmtId="0" fontId="4" fillId="7" borderId="0" applyNumberFormat="0" applyBorder="0" applyAlignment="0" applyProtection="0"/>
    <xf numFmtId="0" fontId="4" fillId="9" borderId="0" applyNumberFormat="0" applyBorder="0" applyAlignment="0" applyProtection="0"/>
    <xf numFmtId="0" fontId="27" fillId="19" borderId="0" applyNumberFormat="0" applyBorder="0" applyAlignment="0" applyProtection="0"/>
    <xf numFmtId="0" fontId="27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27" fillId="20" borderId="0" applyNumberFormat="0" applyBorder="0" applyAlignment="0" applyProtection="0"/>
    <xf numFmtId="0" fontId="4" fillId="15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36" fillId="16" borderId="0" applyNumberFormat="0" applyBorder="0" applyAlignment="0" applyProtection="0"/>
    <xf numFmtId="0" fontId="4" fillId="22" borderId="0" applyNumberFormat="0" applyBorder="0" applyAlignment="0" applyProtection="0"/>
    <xf numFmtId="0" fontId="27" fillId="23" borderId="0" applyNumberFormat="0" applyBorder="0" applyAlignment="0" applyProtection="0"/>
    <xf numFmtId="0" fontId="4" fillId="22" borderId="0" applyNumberFormat="0" applyBorder="0" applyAlignment="0" applyProtection="0"/>
    <xf numFmtId="0" fontId="43" fillId="0" borderId="0">
      <alignment/>
      <protection/>
    </xf>
    <xf numFmtId="0" fontId="4" fillId="7" borderId="0" applyNumberFormat="0" applyBorder="0" applyAlignment="0" applyProtection="0"/>
    <xf numFmtId="0" fontId="4" fillId="3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>
      <alignment vertical="center"/>
      <protection/>
    </xf>
    <xf numFmtId="0" fontId="4" fillId="17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27" fillId="10" borderId="0" applyNumberFormat="0" applyBorder="0" applyAlignment="0" applyProtection="0"/>
    <xf numFmtId="0" fontId="27" fillId="9" borderId="0" applyNumberFormat="0" applyBorder="0" applyAlignment="0" applyProtection="0"/>
    <xf numFmtId="0" fontId="47" fillId="0" borderId="0">
      <alignment vertical="center"/>
      <protection/>
    </xf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20" borderId="0" applyNumberFormat="0" applyBorder="0" applyAlignment="0" applyProtection="0"/>
    <xf numFmtId="0" fontId="27" fillId="23" borderId="0" applyNumberFormat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25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4" fillId="0" borderId="0">
      <alignment vertical="center"/>
      <protection/>
    </xf>
    <xf numFmtId="0" fontId="48" fillId="0" borderId="0">
      <alignment vertical="center"/>
      <protection/>
    </xf>
    <xf numFmtId="0" fontId="47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/>
      <protection/>
    </xf>
    <xf numFmtId="0" fontId="48" fillId="0" borderId="0">
      <alignment/>
      <protection/>
    </xf>
    <xf numFmtId="0" fontId="4" fillId="0" borderId="0">
      <alignment vertical="center"/>
      <protection/>
    </xf>
    <xf numFmtId="0" fontId="11" fillId="0" borderId="0">
      <alignment vertical="center"/>
      <protection/>
    </xf>
    <xf numFmtId="0" fontId="48" fillId="0" borderId="0">
      <alignment/>
      <protection/>
    </xf>
    <xf numFmtId="0" fontId="48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13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8" fillId="0" borderId="0">
      <alignment vertical="center"/>
      <protection/>
    </xf>
    <xf numFmtId="0" fontId="4" fillId="0" borderId="0">
      <alignment vertical="center"/>
      <protection/>
    </xf>
    <xf numFmtId="0" fontId="27" fillId="14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2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30" fillId="0" borderId="9" applyNumberFormat="0" applyFill="0" applyAlignment="0" applyProtection="0"/>
    <xf numFmtId="44" fontId="4" fillId="0" borderId="0" applyFont="0" applyFill="0" applyBorder="0" applyAlignment="0" applyProtection="0"/>
    <xf numFmtId="0" fontId="31" fillId="12" borderId="7" applyNumberFormat="0" applyAlignment="0" applyProtection="0"/>
    <xf numFmtId="0" fontId="3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8" applyNumberFormat="0" applyFill="0" applyAlignment="0" applyProtection="0"/>
    <xf numFmtId="43" fontId="1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34" fillId="4" borderId="1" applyNumberFormat="0" applyAlignment="0" applyProtection="0"/>
    <xf numFmtId="0" fontId="44" fillId="0" borderId="0">
      <alignment/>
      <protection/>
    </xf>
    <xf numFmtId="0" fontId="44" fillId="0" borderId="0">
      <alignment vertical="center"/>
      <protection/>
    </xf>
    <xf numFmtId="0" fontId="4" fillId="8" borderId="2" applyNumberFormat="0" applyFont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</cellStyleXfs>
  <cellXfs count="239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10" fontId="0" fillId="0" borderId="0" xfId="0" applyNumberFormat="1" applyAlignment="1">
      <alignment vertical="center"/>
    </xf>
    <xf numFmtId="176" fontId="1" fillId="0" borderId="10" xfId="0" applyNumberFormat="1" applyFont="1" applyFill="1" applyBorder="1" applyAlignment="1">
      <alignment horizontal="center"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0" xfId="0" applyNumberFormat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0" xfId="0" applyNumberFormat="1" applyFill="1" applyAlignment="1">
      <alignment vertical="center"/>
    </xf>
    <xf numFmtId="10" fontId="0" fillId="0" borderId="0" xfId="0" applyNumberFormat="1" applyFill="1" applyAlignment="1">
      <alignment vertical="center"/>
    </xf>
    <xf numFmtId="177" fontId="0" fillId="0" borderId="0" xfId="0" applyNumberFormat="1" applyAlignment="1">
      <alignment vertical="center"/>
    </xf>
    <xf numFmtId="178" fontId="0" fillId="0" borderId="0" xfId="0" applyNumberFormat="1" applyFill="1" applyBorder="1" applyAlignment="1">
      <alignment horizontal="center" vertical="center"/>
    </xf>
    <xf numFmtId="178" fontId="2" fillId="0" borderId="0" xfId="0" applyNumberFormat="1" applyFont="1" applyFill="1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0" fillId="25" borderId="0" xfId="0" applyFill="1" applyAlignment="1">
      <alignment horizontal="center" vertical="center"/>
    </xf>
    <xf numFmtId="178" fontId="0" fillId="0" borderId="0" xfId="0" applyNumberFormat="1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179" fontId="0" fillId="0" borderId="0" xfId="0" applyNumberFormat="1" applyFill="1" applyAlignment="1">
      <alignment horizontal="center" vertical="center"/>
    </xf>
    <xf numFmtId="180" fontId="0" fillId="0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/>
    </xf>
    <xf numFmtId="178" fontId="3" fillId="0" borderId="11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178" fontId="2" fillId="0" borderId="13" xfId="0" applyNumberFormat="1" applyFont="1" applyFill="1" applyBorder="1" applyAlignment="1">
      <alignment horizontal="center" vertical="center"/>
    </xf>
    <xf numFmtId="178" fontId="2" fillId="0" borderId="11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178" fontId="6" fillId="0" borderId="19" xfId="0" applyNumberFormat="1" applyFont="1" applyBorder="1" applyAlignment="1">
      <alignment horizontal="center" vertical="center"/>
    </xf>
    <xf numFmtId="0" fontId="6" fillId="0" borderId="19" xfId="0" applyNumberFormat="1" applyFont="1" applyBorder="1" applyAlignment="1">
      <alignment horizontal="center" vertical="center"/>
    </xf>
    <xf numFmtId="178" fontId="7" fillId="0" borderId="15" xfId="125" applyNumberFormat="1" applyFont="1" applyFill="1" applyBorder="1" applyAlignment="1">
      <alignment horizontal="center" vertical="center"/>
      <protection/>
    </xf>
    <xf numFmtId="178" fontId="7" fillId="24" borderId="15" xfId="125" applyNumberFormat="1" applyFont="1" applyFill="1" applyBorder="1" applyAlignment="1">
      <alignment horizontal="center" vertical="center"/>
      <protection/>
    </xf>
    <xf numFmtId="178" fontId="7" fillId="25" borderId="15" xfId="125" applyNumberFormat="1" applyFont="1" applyFill="1" applyBorder="1" applyAlignment="1">
      <alignment horizontal="center" vertical="center"/>
      <protection/>
    </xf>
    <xf numFmtId="178" fontId="8" fillId="25" borderId="19" xfId="0" applyNumberFormat="1" applyFont="1" applyFill="1" applyBorder="1" applyAlignment="1">
      <alignment horizontal="center" vertical="center"/>
    </xf>
    <xf numFmtId="0" fontId="8" fillId="25" borderId="19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center" vertical="center"/>
    </xf>
    <xf numFmtId="181" fontId="0" fillId="0" borderId="0" xfId="0" applyNumberFormat="1" applyFill="1" applyBorder="1" applyAlignment="1">
      <alignment horizontal="center" vertical="center"/>
    </xf>
    <xf numFmtId="178" fontId="3" fillId="0" borderId="17" xfId="0" applyNumberFormat="1" applyFont="1" applyFill="1" applyBorder="1" applyAlignment="1">
      <alignment vertical="center"/>
    </xf>
    <xf numFmtId="178" fontId="9" fillId="0" borderId="19" xfId="0" applyNumberFormat="1" applyFont="1" applyFill="1" applyBorder="1" applyAlignment="1">
      <alignment horizontal="center" vertical="center"/>
    </xf>
    <xf numFmtId="178" fontId="2" fillId="0" borderId="20" xfId="0" applyNumberFormat="1" applyFont="1" applyFill="1" applyBorder="1" applyAlignment="1">
      <alignment horizontal="center" vertical="center"/>
    </xf>
    <xf numFmtId="178" fontId="2" fillId="0" borderId="15" xfId="0" applyNumberFormat="1" applyFont="1" applyFill="1" applyBorder="1" applyAlignment="1">
      <alignment horizontal="center" vertical="center"/>
    </xf>
    <xf numFmtId="178" fontId="2" fillId="0" borderId="16" xfId="0" applyNumberFormat="1" applyFont="1" applyFill="1" applyBorder="1" applyAlignment="1">
      <alignment horizontal="center" vertical="center"/>
    </xf>
    <xf numFmtId="179" fontId="0" fillId="0" borderId="0" xfId="0" applyNumberFormat="1" applyFill="1" applyBorder="1" applyAlignment="1">
      <alignment horizontal="center" vertical="center"/>
    </xf>
    <xf numFmtId="178" fontId="2" fillId="0" borderId="17" xfId="0" applyNumberFormat="1" applyFont="1" applyFill="1" applyBorder="1" applyAlignment="1">
      <alignment horizontal="center" vertical="center"/>
    </xf>
    <xf numFmtId="180" fontId="5" fillId="0" borderId="14" xfId="0" applyNumberFormat="1" applyFont="1" applyBorder="1" applyAlignment="1">
      <alignment horizontal="center" vertical="center"/>
    </xf>
    <xf numFmtId="180" fontId="5" fillId="0" borderId="18" xfId="0" applyNumberFormat="1" applyFont="1" applyBorder="1" applyAlignment="1">
      <alignment horizontal="center" vertical="center"/>
    </xf>
    <xf numFmtId="180" fontId="0" fillId="0" borderId="0" xfId="0" applyNumberFormat="1" applyFill="1" applyBorder="1" applyAlignment="1">
      <alignment horizontal="center" vertical="center"/>
    </xf>
    <xf numFmtId="182" fontId="0" fillId="0" borderId="0" xfId="0" applyNumberFormat="1" applyFill="1" applyAlignment="1">
      <alignment horizontal="center" vertical="center"/>
    </xf>
    <xf numFmtId="176" fontId="49" fillId="0" borderId="19" xfId="0" applyNumberFormat="1" applyFont="1" applyFill="1" applyBorder="1" applyAlignment="1" applyProtection="1">
      <alignment horizontal="center" vertical="center"/>
      <protection/>
    </xf>
    <xf numFmtId="176" fontId="50" fillId="0" borderId="19" xfId="0" applyNumberFormat="1" applyFont="1" applyFill="1" applyBorder="1" applyAlignment="1">
      <alignment horizontal="center" vertical="center"/>
    </xf>
    <xf numFmtId="176" fontId="50" fillId="0" borderId="19" xfId="0" applyNumberFormat="1" applyFont="1" applyFill="1" applyBorder="1" applyAlignment="1">
      <alignment vertical="center"/>
    </xf>
    <xf numFmtId="0" fontId="50" fillId="0" borderId="19" xfId="0" applyNumberFormat="1" applyFont="1" applyFill="1" applyBorder="1" applyAlignment="1">
      <alignment horizontal="center" vertical="center"/>
    </xf>
    <xf numFmtId="176" fontId="50" fillId="0" borderId="0" xfId="0" applyNumberFormat="1" applyFont="1" applyFill="1" applyBorder="1" applyAlignment="1">
      <alignment horizontal="center" vertical="center"/>
    </xf>
    <xf numFmtId="178" fontId="9" fillId="0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0" fontId="6" fillId="0" borderId="19" xfId="0" applyNumberFormat="1" applyFont="1" applyBorder="1" applyAlignment="1">
      <alignment horizontal="center" vertical="center" wrapText="1"/>
    </xf>
    <xf numFmtId="0" fontId="51" fillId="0" borderId="19" xfId="0" applyFont="1" applyBorder="1" applyAlignment="1">
      <alignment vertical="center"/>
    </xf>
    <xf numFmtId="0" fontId="51" fillId="0" borderId="17" xfId="0" applyFont="1" applyBorder="1" applyAlignment="1">
      <alignment vertical="center"/>
    </xf>
    <xf numFmtId="43" fontId="51" fillId="0" borderId="17" xfId="0" applyNumberFormat="1" applyFont="1" applyBorder="1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NumberFormat="1" applyFont="1" applyAlignment="1">
      <alignment horizontal="center" vertical="center"/>
    </xf>
    <xf numFmtId="0" fontId="10" fillId="24" borderId="0" xfId="0" applyNumberFormat="1" applyFont="1" applyFill="1" applyAlignment="1">
      <alignment horizontal="center" vertical="center"/>
    </xf>
    <xf numFmtId="0" fontId="10" fillId="0" borderId="0" xfId="0" applyNumberFormat="1" applyFont="1" applyFill="1" applyAlignment="1">
      <alignment horizontal="center" vertical="center"/>
    </xf>
    <xf numFmtId="0" fontId="12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10" fontId="0" fillId="0" borderId="0" xfId="0" applyNumberFormat="1" applyFont="1" applyAlignment="1">
      <alignment vertical="center"/>
    </xf>
    <xf numFmtId="0" fontId="52" fillId="0" borderId="0" xfId="0" applyFont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10" fillId="24" borderId="14" xfId="0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horizontal="center" vertical="center"/>
    </xf>
    <xf numFmtId="0" fontId="2" fillId="24" borderId="16" xfId="0" applyFont="1" applyFill="1" applyBorder="1" applyAlignment="1">
      <alignment horizontal="center" vertical="center"/>
    </xf>
    <xf numFmtId="0" fontId="10" fillId="24" borderId="12" xfId="0" applyFont="1" applyFill="1" applyBorder="1" applyAlignment="1">
      <alignment horizontal="center" vertical="center" wrapText="1"/>
    </xf>
    <xf numFmtId="0" fontId="10" fillId="24" borderId="15" xfId="0" applyFont="1" applyFill="1" applyBorder="1" applyAlignment="1">
      <alignment horizontal="center" vertical="center" wrapText="1"/>
    </xf>
    <xf numFmtId="0" fontId="10" fillId="24" borderId="16" xfId="0" applyFont="1" applyFill="1" applyBorder="1" applyAlignment="1">
      <alignment horizontal="center" vertical="center" wrapText="1"/>
    </xf>
    <xf numFmtId="0" fontId="10" fillId="24" borderId="18" xfId="0" applyFont="1" applyFill="1" applyBorder="1" applyAlignment="1">
      <alignment horizontal="center" vertical="center" wrapText="1"/>
    </xf>
    <xf numFmtId="178" fontId="10" fillId="24" borderId="19" xfId="0" applyNumberFormat="1" applyFont="1" applyFill="1" applyBorder="1" applyAlignment="1">
      <alignment horizontal="center" vertical="center" wrapText="1"/>
    </xf>
    <xf numFmtId="178" fontId="15" fillId="24" borderId="19" xfId="0" applyNumberFormat="1" applyFont="1" applyFill="1" applyBorder="1" applyAlignment="1" applyProtection="1">
      <alignment horizontal="right" vertical="center"/>
      <protection locked="0"/>
    </xf>
    <xf numFmtId="178" fontId="50" fillId="24" borderId="19" xfId="0" applyNumberFormat="1" applyFont="1" applyFill="1" applyBorder="1" applyAlignment="1" applyProtection="1">
      <alignment horizontal="right" vertical="center"/>
      <protection locked="0"/>
    </xf>
    <xf numFmtId="10" fontId="50" fillId="24" borderId="19" xfId="0" applyNumberFormat="1" applyFont="1" applyFill="1" applyBorder="1" applyAlignment="1">
      <alignment horizontal="right" vertical="center"/>
    </xf>
    <xf numFmtId="178" fontId="10" fillId="24" borderId="19" xfId="0" applyNumberFormat="1" applyFont="1" applyFill="1" applyBorder="1" applyAlignment="1">
      <alignment horizontal="center" vertical="center"/>
    </xf>
    <xf numFmtId="0" fontId="10" fillId="24" borderId="19" xfId="0" applyNumberFormat="1" applyFont="1" applyFill="1" applyBorder="1" applyAlignment="1">
      <alignment horizontal="center" vertical="center"/>
    </xf>
    <xf numFmtId="0" fontId="16" fillId="0" borderId="0" xfId="0" applyFont="1" applyAlignment="1" applyProtection="1">
      <alignment horizontal="center" vertical="center"/>
      <protection locked="0"/>
    </xf>
    <xf numFmtId="10" fontId="0" fillId="0" borderId="0" xfId="0" applyNumberFormat="1" applyFont="1" applyAlignment="1" applyProtection="1">
      <alignment horizontal="center" vertical="center"/>
      <protection locked="0"/>
    </xf>
    <xf numFmtId="0" fontId="2" fillId="24" borderId="17" xfId="0" applyFont="1" applyFill="1" applyBorder="1" applyAlignment="1">
      <alignment horizontal="center" vertical="center"/>
    </xf>
    <xf numFmtId="0" fontId="10" fillId="24" borderId="17" xfId="0" applyFont="1" applyFill="1" applyBorder="1" applyAlignment="1">
      <alignment horizontal="center" vertical="center" wrapText="1"/>
    </xf>
    <xf numFmtId="10" fontId="10" fillId="24" borderId="14" xfId="0" applyNumberFormat="1" applyFont="1" applyFill="1" applyBorder="1" applyAlignment="1">
      <alignment horizontal="center" vertical="center" wrapText="1"/>
    </xf>
    <xf numFmtId="10" fontId="10" fillId="24" borderId="12" xfId="0" applyNumberFormat="1" applyFont="1" applyFill="1" applyBorder="1" applyAlignment="1">
      <alignment horizontal="center" vertical="center" wrapText="1"/>
    </xf>
    <xf numFmtId="10" fontId="10" fillId="24" borderId="18" xfId="0" applyNumberFormat="1" applyFont="1" applyFill="1" applyBorder="1" applyAlignment="1">
      <alignment horizontal="center" vertical="center" wrapText="1"/>
    </xf>
    <xf numFmtId="10" fontId="50" fillId="24" borderId="19" xfId="28" applyNumberFormat="1" applyFont="1" applyFill="1" applyBorder="1" applyAlignment="1">
      <alignment horizontal="right" vertical="center"/>
    </xf>
    <xf numFmtId="178" fontId="50" fillId="24" borderId="19" xfId="0" applyNumberFormat="1" applyFont="1" applyFill="1" applyBorder="1" applyAlignment="1">
      <alignment horizontal="right" vertical="center"/>
    </xf>
    <xf numFmtId="0" fontId="49" fillId="0" borderId="19" xfId="148" applyFont="1" applyFill="1" applyBorder="1" applyAlignment="1">
      <alignment horizontal="right" vertical="center"/>
      <protection/>
    </xf>
    <xf numFmtId="178" fontId="49" fillId="0" borderId="19" xfId="148" applyNumberFormat="1" applyFont="1" applyFill="1" applyBorder="1" applyAlignment="1">
      <alignment horizontal="right" vertical="center"/>
      <protection/>
    </xf>
    <xf numFmtId="10" fontId="50" fillId="0" borderId="19" xfId="28" applyNumberFormat="1" applyFont="1" applyFill="1" applyBorder="1" applyAlignment="1">
      <alignment horizontal="right" vertical="center"/>
    </xf>
    <xf numFmtId="0" fontId="13" fillId="0" borderId="0" xfId="0" applyFont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vertical="center"/>
      <protection locked="0"/>
    </xf>
    <xf numFmtId="0" fontId="13" fillId="0" borderId="11" xfId="0" applyFont="1" applyBorder="1" applyAlignment="1" applyProtection="1">
      <alignment vertical="center"/>
      <protection locked="0"/>
    </xf>
    <xf numFmtId="178" fontId="10" fillId="0" borderId="19" xfId="119" applyNumberFormat="1" applyFont="1" applyFill="1" applyBorder="1" applyAlignment="1">
      <alignment horizontal="center" vertical="center" wrapText="1"/>
      <protection/>
    </xf>
    <xf numFmtId="178" fontId="5" fillId="0" borderId="19" xfId="119" applyNumberFormat="1" applyFont="1" applyFill="1" applyBorder="1" applyAlignment="1">
      <alignment horizontal="center" vertical="center" wrapText="1"/>
      <protection/>
    </xf>
    <xf numFmtId="0" fontId="10" fillId="0" borderId="19" xfId="119" applyNumberFormat="1" applyFont="1" applyFill="1" applyBorder="1" applyAlignment="1" applyProtection="1">
      <alignment horizontal="center" vertical="center"/>
      <protection locked="0"/>
    </xf>
    <xf numFmtId="178" fontId="10" fillId="0" borderId="19" xfId="119" applyNumberFormat="1" applyFont="1" applyFill="1" applyBorder="1" applyAlignment="1">
      <alignment horizontal="center" vertical="center"/>
      <protection/>
    </xf>
    <xf numFmtId="0" fontId="10" fillId="0" borderId="0" xfId="119" applyNumberFormat="1" applyFont="1" applyAlignment="1">
      <alignment horizontal="center" vertical="center"/>
      <protection/>
    </xf>
    <xf numFmtId="178" fontId="50" fillId="0" borderId="19" xfId="114" applyNumberFormat="1" applyFont="1" applyFill="1" applyBorder="1" applyAlignment="1">
      <alignment horizontal="right" vertical="center" wrapText="1"/>
      <protection/>
    </xf>
    <xf numFmtId="178" fontId="50" fillId="0" borderId="19" xfId="114" applyNumberFormat="1" applyFont="1" applyFill="1" applyBorder="1" applyAlignment="1">
      <alignment horizontal="right" vertical="center"/>
      <protection/>
    </xf>
    <xf numFmtId="176" fontId="50" fillId="0" borderId="19" xfId="114" applyNumberFormat="1" applyFont="1" applyFill="1" applyBorder="1" applyAlignment="1">
      <alignment horizontal="right" vertical="center"/>
      <protection/>
    </xf>
    <xf numFmtId="0" fontId="10" fillId="24" borderId="14" xfId="0" applyFont="1" applyFill="1" applyBorder="1" applyAlignment="1" applyProtection="1">
      <alignment horizontal="center" vertical="center" wrapText="1"/>
      <protection locked="0"/>
    </xf>
    <xf numFmtId="0" fontId="10" fillId="24" borderId="12" xfId="0" applyFont="1" applyFill="1" applyBorder="1" applyAlignment="1" applyProtection="1">
      <alignment horizontal="center" vertical="center" wrapText="1"/>
      <protection locked="0"/>
    </xf>
    <xf numFmtId="0" fontId="10" fillId="24" borderId="18" xfId="0" applyFont="1" applyFill="1" applyBorder="1" applyAlignment="1" applyProtection="1">
      <alignment horizontal="center" vertical="center" wrapText="1"/>
      <protection locked="0"/>
    </xf>
    <xf numFmtId="178" fontId="10" fillId="24" borderId="19" xfId="0" applyNumberFormat="1" applyFont="1" applyFill="1" applyBorder="1" applyAlignment="1" applyProtection="1">
      <alignment horizontal="right" vertical="center"/>
      <protection locked="0"/>
    </xf>
    <xf numFmtId="178" fontId="10" fillId="24" borderId="19" xfId="124" applyNumberFormat="1" applyFont="1" applyFill="1" applyBorder="1" applyAlignment="1" applyProtection="1">
      <alignment horizontal="right" vertical="center"/>
      <protection locked="0"/>
    </xf>
    <xf numFmtId="183" fontId="53" fillId="0" borderId="19" xfId="82" applyNumberFormat="1" applyFont="1" applyFill="1" applyBorder="1" applyAlignment="1" applyProtection="1">
      <alignment horizontal="right" vertical="center" wrapText="1"/>
      <protection locked="0"/>
    </xf>
    <xf numFmtId="183" fontId="53" fillId="0" borderId="21" xfId="82" applyNumberFormat="1" applyFont="1" applyFill="1" applyBorder="1" applyAlignment="1" applyProtection="1">
      <alignment horizontal="right" vertical="center" wrapText="1"/>
      <protection locked="0"/>
    </xf>
    <xf numFmtId="178" fontId="10" fillId="0" borderId="19" xfId="121" applyNumberFormat="1" applyFont="1" applyFill="1" applyBorder="1" applyAlignment="1" applyProtection="1">
      <alignment horizontal="center" vertical="center" wrapText="1"/>
      <protection locked="0"/>
    </xf>
    <xf numFmtId="0" fontId="50" fillId="0" borderId="19" xfId="143" applyFont="1" applyBorder="1" applyAlignment="1" applyProtection="1">
      <alignment horizontal="right" vertical="center" wrapText="1"/>
      <protection locked="0"/>
    </xf>
    <xf numFmtId="0" fontId="49" fillId="0" borderId="19" xfId="143" applyFont="1" applyBorder="1" applyAlignment="1" applyProtection="1">
      <alignment horizontal="right" vertical="center"/>
      <protection locked="0"/>
    </xf>
    <xf numFmtId="176" fontId="10" fillId="0" borderId="19" xfId="0" applyNumberFormat="1" applyFont="1" applyBorder="1" applyAlignment="1" applyProtection="1">
      <alignment horizontal="center" vertical="center" wrapText="1"/>
      <protection locked="0"/>
    </xf>
    <xf numFmtId="176" fontId="50" fillId="0" borderId="19" xfId="0" applyNumberFormat="1" applyFont="1" applyBorder="1" applyAlignment="1" applyProtection="1">
      <alignment horizontal="center" vertical="center" wrapText="1"/>
      <protection locked="0"/>
    </xf>
    <xf numFmtId="10" fontId="50" fillId="24" borderId="19" xfId="0" applyNumberFormat="1" applyFont="1" applyFill="1" applyBorder="1" applyAlignment="1">
      <alignment horizontal="center" vertical="center"/>
    </xf>
    <xf numFmtId="0" fontId="50" fillId="0" borderId="19" xfId="0" applyFont="1" applyBorder="1" applyAlignment="1">
      <alignment horizontal="center" vertical="center"/>
    </xf>
    <xf numFmtId="176" fontId="18" fillId="0" borderId="19" xfId="119" applyNumberFormat="1" applyFont="1" applyBorder="1" applyAlignment="1" applyProtection="1">
      <alignment horizontal="center" vertical="center"/>
      <protection locked="0"/>
    </xf>
    <xf numFmtId="176" fontId="54" fillId="0" borderId="19" xfId="119" applyNumberFormat="1" applyFont="1" applyBorder="1" applyAlignment="1" applyProtection="1">
      <alignment horizontal="center" vertical="center"/>
      <protection locked="0"/>
    </xf>
    <xf numFmtId="176" fontId="18" fillId="0" borderId="19" xfId="119" applyNumberFormat="1" applyFont="1" applyBorder="1" applyAlignment="1" applyProtection="1">
      <alignment horizontal="center" vertical="center" wrapText="1"/>
      <protection locked="0"/>
    </xf>
    <xf numFmtId="176" fontId="54" fillId="0" borderId="19" xfId="119" applyNumberFormat="1" applyFont="1" applyBorder="1" applyAlignment="1" applyProtection="1">
      <alignment horizontal="center" vertical="center" wrapText="1"/>
      <protection locked="0"/>
    </xf>
    <xf numFmtId="178" fontId="50" fillId="24" borderId="19" xfId="0" applyNumberFormat="1" applyFont="1" applyFill="1" applyBorder="1" applyAlignment="1" applyProtection="1">
      <alignment horizontal="center" vertical="center"/>
      <protection locked="0"/>
    </xf>
    <xf numFmtId="176" fontId="10" fillId="0" borderId="19" xfId="119" applyNumberFormat="1" applyFont="1" applyBorder="1" applyAlignment="1" applyProtection="1">
      <alignment horizontal="center" vertical="center" wrapText="1"/>
      <protection locked="0"/>
    </xf>
    <xf numFmtId="176" fontId="10" fillId="0" borderId="19" xfId="119" applyNumberFormat="1" applyFont="1" applyBorder="1" applyAlignment="1" applyProtection="1">
      <alignment horizontal="center" vertical="center"/>
      <protection locked="0"/>
    </xf>
    <xf numFmtId="178" fontId="50" fillId="24" borderId="19" xfId="0" applyNumberFormat="1" applyFont="1" applyFill="1" applyBorder="1" applyAlignment="1">
      <alignment horizontal="center" vertical="center"/>
    </xf>
    <xf numFmtId="176" fontId="50" fillId="0" borderId="19" xfId="116" applyNumberFormat="1" applyFont="1" applyBorder="1" applyAlignment="1" applyProtection="1">
      <alignment horizontal="center" vertical="center"/>
      <protection locked="0"/>
    </xf>
    <xf numFmtId="176" fontId="10" fillId="0" borderId="19" xfId="116" applyNumberFormat="1" applyFont="1" applyFill="1" applyBorder="1" applyAlignment="1" applyProtection="1">
      <alignment horizontal="center" vertical="center"/>
      <protection locked="0"/>
    </xf>
    <xf numFmtId="176" fontId="50" fillId="24" borderId="19" xfId="0" applyNumberFormat="1" applyFont="1" applyFill="1" applyBorder="1" applyAlignment="1" applyProtection="1">
      <alignment horizontal="center" vertical="center"/>
      <protection locked="0"/>
    </xf>
    <xf numFmtId="176" fontId="50" fillId="24" borderId="19" xfId="0" applyNumberFormat="1" applyFont="1" applyFill="1" applyBorder="1" applyAlignment="1" applyProtection="1">
      <alignment horizontal="right" vertical="center"/>
      <protection locked="0"/>
    </xf>
    <xf numFmtId="176" fontId="10" fillId="0" borderId="19" xfId="119" applyNumberFormat="1" applyFont="1" applyFill="1" applyBorder="1" applyAlignment="1">
      <alignment horizontal="center" vertical="center"/>
      <protection/>
    </xf>
    <xf numFmtId="176" fontId="10" fillId="0" borderId="0" xfId="125" applyNumberFormat="1" applyFont="1" applyAlignment="1">
      <alignment horizontal="center" vertical="center"/>
      <protection/>
    </xf>
    <xf numFmtId="176" fontId="10" fillId="0" borderId="19" xfId="119" applyNumberFormat="1" applyFont="1" applyFill="1" applyBorder="1" applyAlignment="1" applyProtection="1">
      <alignment horizontal="center" vertical="center"/>
      <protection locked="0"/>
    </xf>
    <xf numFmtId="176" fontId="5" fillId="0" borderId="19" xfId="119" applyNumberFormat="1" applyFont="1" applyBorder="1" applyAlignment="1">
      <alignment horizontal="center" vertical="center"/>
      <protection/>
    </xf>
    <xf numFmtId="176" fontId="18" fillId="0" borderId="18" xfId="119" applyNumberFormat="1" applyFont="1" applyBorder="1" applyAlignment="1" applyProtection="1">
      <alignment horizontal="center" vertical="center" wrapText="1"/>
      <protection locked="0"/>
    </xf>
    <xf numFmtId="176" fontId="18" fillId="0" borderId="19" xfId="119" applyNumberFormat="1" applyFont="1" applyFill="1" applyBorder="1" applyAlignment="1" applyProtection="1">
      <alignment horizontal="center" vertical="center"/>
      <protection locked="0"/>
    </xf>
    <xf numFmtId="176" fontId="18" fillId="0" borderId="18" xfId="119" applyNumberFormat="1" applyFont="1" applyFill="1" applyBorder="1" applyAlignment="1" applyProtection="1">
      <alignment horizontal="center" vertical="center"/>
      <protection locked="0"/>
    </xf>
    <xf numFmtId="176" fontId="10" fillId="0" borderId="0" xfId="119" applyNumberFormat="1" applyFont="1" applyAlignment="1">
      <alignment horizontal="center" vertical="center"/>
      <protection/>
    </xf>
    <xf numFmtId="176" fontId="53" fillId="0" borderId="0" xfId="122" applyNumberFormat="1" applyFont="1" applyAlignment="1">
      <alignment horizontal="center" vertical="center"/>
      <protection/>
    </xf>
    <xf numFmtId="176" fontId="53" fillId="0" borderId="19" xfId="121" applyNumberFormat="1" applyFont="1" applyBorder="1" applyAlignment="1">
      <alignment horizontal="center" vertical="center"/>
      <protection/>
    </xf>
    <xf numFmtId="176" fontId="50" fillId="24" borderId="19" xfId="0" applyNumberFormat="1" applyFont="1" applyFill="1" applyBorder="1" applyAlignment="1">
      <alignment horizontal="right" vertical="center"/>
    </xf>
    <xf numFmtId="178" fontId="10" fillId="0" borderId="19" xfId="122" applyNumberFormat="1" applyFont="1" applyFill="1" applyBorder="1" applyAlignment="1">
      <alignment horizontal="center" vertical="center"/>
      <protection/>
    </xf>
    <xf numFmtId="178" fontId="10" fillId="0" borderId="19" xfId="122" applyNumberFormat="1" applyFont="1" applyBorder="1" applyAlignment="1" applyProtection="1">
      <alignment horizontal="center" vertical="center"/>
      <protection locked="0"/>
    </xf>
    <xf numFmtId="176" fontId="49" fillId="0" borderId="19" xfId="0" applyNumberFormat="1" applyFont="1" applyBorder="1" applyAlignment="1">
      <alignment horizontal="center" vertical="center"/>
    </xf>
    <xf numFmtId="178" fontId="50" fillId="24" borderId="19" xfId="123" applyNumberFormat="1" applyFont="1" applyFill="1" applyBorder="1" applyAlignment="1" applyProtection="1">
      <alignment horizontal="right" vertical="center"/>
      <protection locked="0"/>
    </xf>
    <xf numFmtId="178" fontId="50" fillId="24" borderId="19" xfId="131" applyNumberFormat="1" applyFont="1" applyFill="1" applyBorder="1" applyAlignment="1" applyProtection="1">
      <alignment horizontal="right" vertical="center"/>
      <protection locked="0"/>
    </xf>
    <xf numFmtId="178" fontId="50" fillId="24" borderId="19" xfId="131" applyNumberFormat="1" applyFont="1" applyFill="1" applyBorder="1" applyAlignment="1">
      <alignment horizontal="right" vertical="center"/>
      <protection/>
    </xf>
    <xf numFmtId="178" fontId="10" fillId="24" borderId="19" xfId="123" applyNumberFormat="1" applyFont="1" applyFill="1" applyBorder="1" applyAlignment="1" applyProtection="1">
      <alignment horizontal="right" vertical="center"/>
      <protection locked="0"/>
    </xf>
    <xf numFmtId="178" fontId="50" fillId="24" borderId="19" xfId="128" applyNumberFormat="1" applyFont="1" applyFill="1" applyBorder="1" applyAlignment="1" applyProtection="1">
      <alignment horizontal="right" vertical="center"/>
      <protection locked="0"/>
    </xf>
    <xf numFmtId="178" fontId="50" fillId="24" borderId="19" xfId="128" applyNumberFormat="1" applyFont="1" applyFill="1" applyBorder="1" applyAlignment="1">
      <alignment horizontal="right" vertical="center"/>
      <protection/>
    </xf>
    <xf numFmtId="0" fontId="19" fillId="0" borderId="0" xfId="0" applyFont="1" applyAlignment="1" applyProtection="1">
      <alignment horizontal="center"/>
      <protection locked="0"/>
    </xf>
    <xf numFmtId="0" fontId="13" fillId="0" borderId="0" xfId="0" applyFont="1" applyAlignment="1">
      <alignment horizontal="center"/>
    </xf>
    <xf numFmtId="0" fontId="19" fillId="0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20" fillId="0" borderId="0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1" fillId="24" borderId="19" xfId="0" applyFont="1" applyFill="1" applyBorder="1" applyAlignment="1">
      <alignment horizontal="center" vertical="center"/>
    </xf>
    <xf numFmtId="176" fontId="21" fillId="24" borderId="19" xfId="0" applyNumberFormat="1" applyFont="1" applyFill="1" applyBorder="1" applyAlignment="1">
      <alignment horizontal="center" vertical="center"/>
    </xf>
    <xf numFmtId="176" fontId="5" fillId="24" borderId="19" xfId="0" applyNumberFormat="1" applyFont="1" applyFill="1" applyBorder="1" applyAlignment="1">
      <alignment horizontal="center" vertical="center"/>
    </xf>
    <xf numFmtId="176" fontId="5" fillId="0" borderId="19" xfId="119" applyNumberFormat="1" applyFont="1" applyBorder="1" applyAlignment="1" applyProtection="1">
      <alignment horizontal="center" vertical="center"/>
      <protection locked="0"/>
    </xf>
    <xf numFmtId="176" fontId="5" fillId="0" borderId="22" xfId="119" applyNumberFormat="1" applyFont="1" applyBorder="1" applyAlignment="1" applyProtection="1">
      <alignment horizontal="center" vertical="center" wrapText="1"/>
      <protection locked="0"/>
    </xf>
    <xf numFmtId="176" fontId="5" fillId="0" borderId="19" xfId="119" applyNumberFormat="1" applyFont="1" applyFill="1" applyBorder="1" applyAlignment="1" applyProtection="1">
      <alignment horizontal="center" vertical="center"/>
      <protection locked="0"/>
    </xf>
    <xf numFmtId="176" fontId="5" fillId="0" borderId="19" xfId="114" applyNumberFormat="1" applyFont="1" applyFill="1" applyBorder="1" applyAlignment="1" applyProtection="1">
      <alignment horizontal="center" vertical="center"/>
      <protection locked="0"/>
    </xf>
    <xf numFmtId="176" fontId="55" fillId="0" borderId="19" xfId="114" applyNumberFormat="1" applyFont="1" applyFill="1" applyBorder="1" applyAlignment="1">
      <alignment horizontal="center" vertical="center" wrapText="1"/>
      <protection/>
    </xf>
    <xf numFmtId="176" fontId="5" fillId="0" borderId="19" xfId="116" applyNumberFormat="1" applyFont="1" applyBorder="1" applyAlignment="1" applyProtection="1">
      <alignment horizontal="center" vertical="center"/>
      <protection locked="0"/>
    </xf>
    <xf numFmtId="176" fontId="10" fillId="0" borderId="19" xfId="150" applyNumberFormat="1" applyFont="1" applyFill="1" applyBorder="1" applyAlignment="1">
      <alignment horizontal="center" vertical="center"/>
      <protection/>
    </xf>
    <xf numFmtId="176" fontId="10" fillId="0" borderId="19" xfId="124" applyNumberFormat="1" applyFont="1" applyFill="1" applyBorder="1" applyAlignment="1">
      <alignment horizontal="center" vertical="center"/>
      <protection/>
    </xf>
    <xf numFmtId="176" fontId="10" fillId="0" borderId="19" xfId="152" applyNumberFormat="1" applyFont="1" applyFill="1" applyBorder="1" applyAlignment="1">
      <alignment horizontal="center" vertical="center"/>
      <protection/>
    </xf>
    <xf numFmtId="176" fontId="55" fillId="0" borderId="19" xfId="119" applyNumberFormat="1" applyFont="1" applyFill="1" applyBorder="1" applyAlignment="1">
      <alignment horizontal="center" vertical="center"/>
      <protection/>
    </xf>
    <xf numFmtId="176" fontId="55" fillId="0" borderId="19" xfId="119" applyNumberFormat="1" applyFont="1" applyFill="1" applyBorder="1" applyAlignment="1" applyProtection="1">
      <alignment horizontal="center" vertical="center"/>
      <protection locked="0"/>
    </xf>
    <xf numFmtId="176" fontId="10" fillId="0" borderId="19" xfId="0" applyNumberFormat="1" applyFont="1" applyFill="1" applyBorder="1" applyAlignment="1" applyProtection="1">
      <alignment horizontal="center" vertical="center"/>
      <protection locked="0"/>
    </xf>
    <xf numFmtId="0" fontId="10" fillId="0" borderId="19" xfId="0" applyNumberFormat="1" applyFont="1" applyFill="1" applyBorder="1" applyAlignment="1" applyProtection="1">
      <alignment horizontal="center" vertical="center"/>
      <protection locked="0"/>
    </xf>
    <xf numFmtId="0" fontId="10" fillId="0" borderId="19" xfId="0" applyFont="1" applyFill="1" applyBorder="1" applyAlignment="1" applyProtection="1">
      <alignment horizontal="center" vertical="center"/>
      <protection locked="0"/>
    </xf>
    <xf numFmtId="176" fontId="5" fillId="0" borderId="19" xfId="143" applyNumberFormat="1" applyFont="1" applyBorder="1" applyAlignment="1" applyProtection="1">
      <alignment horizontal="center" vertical="center"/>
      <protection locked="0"/>
    </xf>
    <xf numFmtId="0" fontId="21" fillId="0" borderId="19" xfId="0" applyFont="1" applyFill="1" applyBorder="1" applyAlignment="1">
      <alignment horizontal="center" vertical="center"/>
    </xf>
    <xf numFmtId="176" fontId="5" fillId="0" borderId="19" xfId="116" applyNumberFormat="1" applyFont="1" applyFill="1" applyBorder="1" applyAlignment="1" applyProtection="1">
      <alignment horizontal="center" vertical="center"/>
      <protection locked="0"/>
    </xf>
    <xf numFmtId="176" fontId="5" fillId="0" borderId="19" xfId="122" applyNumberFormat="1" applyFont="1" applyBorder="1" applyAlignment="1" applyProtection="1">
      <alignment horizontal="center" vertical="center"/>
      <protection locked="0"/>
    </xf>
    <xf numFmtId="176" fontId="55" fillId="0" borderId="19" xfId="122" applyNumberFormat="1" applyFont="1" applyFill="1" applyBorder="1" applyAlignment="1">
      <alignment horizontal="center" vertical="center" wrapText="1"/>
      <protection/>
    </xf>
    <xf numFmtId="49" fontId="7" fillId="0" borderId="0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176" fontId="10" fillId="0" borderId="19" xfId="153" applyNumberFormat="1" applyFont="1" applyFill="1" applyBorder="1" applyAlignment="1">
      <alignment horizontal="center" vertical="center"/>
      <protection/>
    </xf>
    <xf numFmtId="176" fontId="10" fillId="0" borderId="17" xfId="124" applyNumberFormat="1" applyFont="1" applyFill="1" applyBorder="1" applyAlignment="1">
      <alignment horizontal="center" vertical="center"/>
      <protection/>
    </xf>
    <xf numFmtId="176" fontId="10" fillId="0" borderId="15" xfId="124" applyNumberFormat="1" applyFont="1" applyFill="1" applyBorder="1" applyAlignment="1">
      <alignment horizontal="center" vertical="center"/>
      <protection/>
    </xf>
    <xf numFmtId="176" fontId="10" fillId="0" borderId="19" xfId="169" applyNumberFormat="1" applyFont="1" applyBorder="1" applyAlignment="1">
      <alignment horizontal="center" vertical="center"/>
      <protection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176" fontId="5" fillId="24" borderId="19" xfId="119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>
      <alignment horizontal="center"/>
    </xf>
    <xf numFmtId="0" fontId="20" fillId="0" borderId="0" xfId="0" applyFont="1" applyFill="1" applyBorder="1" applyAlignment="1" applyProtection="1">
      <alignment horizontal="center"/>
      <protection locked="0"/>
    </xf>
    <xf numFmtId="0" fontId="4" fillId="0" borderId="11" xfId="0" applyFont="1" applyFill="1" applyBorder="1" applyAlignment="1" applyProtection="1">
      <alignment horizontal="center"/>
      <protection locked="0"/>
    </xf>
    <xf numFmtId="0" fontId="19" fillId="0" borderId="11" xfId="0" applyFont="1" applyBorder="1" applyAlignment="1" applyProtection="1">
      <alignment horizontal="center"/>
      <protection locked="0"/>
    </xf>
    <xf numFmtId="0" fontId="23" fillId="0" borderId="16" xfId="0" applyFont="1" applyFill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5" fillId="24" borderId="19" xfId="0" applyFont="1" applyFill="1" applyBorder="1" applyAlignment="1">
      <alignment horizontal="center" vertical="center" wrapText="1"/>
    </xf>
    <xf numFmtId="0" fontId="22" fillId="24" borderId="16" xfId="0" applyFont="1" applyFill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5" fillId="24" borderId="24" xfId="0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176" fontId="5" fillId="0" borderId="19" xfId="0" applyNumberFormat="1" applyFont="1" applyFill="1" applyBorder="1" applyAlignment="1">
      <alignment horizontal="center" vertical="center"/>
    </xf>
    <xf numFmtId="176" fontId="5" fillId="0" borderId="19" xfId="0" applyNumberFormat="1" applyFont="1" applyFill="1" applyBorder="1" applyAlignment="1">
      <alignment horizontal="center"/>
    </xf>
    <xf numFmtId="176" fontId="5" fillId="0" borderId="19" xfId="0" applyNumberFormat="1" applyFont="1" applyFill="1" applyBorder="1" applyAlignment="1" applyProtection="1">
      <alignment horizontal="center" vertical="center"/>
      <protection locked="0"/>
    </xf>
    <xf numFmtId="176" fontId="5" fillId="0" borderId="18" xfId="0" applyNumberFormat="1" applyFont="1" applyFill="1" applyBorder="1" applyAlignment="1" applyProtection="1">
      <alignment horizontal="center" vertical="center"/>
      <protection locked="0"/>
    </xf>
    <xf numFmtId="178" fontId="5" fillId="0" borderId="19" xfId="0" applyNumberFormat="1" applyFont="1" applyFill="1" applyBorder="1" applyAlignment="1" applyProtection="1">
      <alignment horizontal="center" vertical="center"/>
      <protection locked="0"/>
    </xf>
    <xf numFmtId="0" fontId="5" fillId="0" borderId="19" xfId="0" applyNumberFormat="1" applyFont="1" applyFill="1" applyBorder="1" applyAlignment="1">
      <alignment horizontal="center" wrapText="1"/>
    </xf>
    <xf numFmtId="0" fontId="21" fillId="0" borderId="25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</cellXfs>
  <cellStyles count="160">
    <cellStyle name="Normal" xfId="0"/>
    <cellStyle name="Currency [0]" xfId="15"/>
    <cellStyle name="Currency" xfId="16"/>
    <cellStyle name="常规 2 2 4" xfId="17"/>
    <cellStyle name="20% - 强调文字颜色 1 2" xfId="18"/>
    <cellStyle name="20% - 强调文字颜色 3" xfId="19"/>
    <cellStyle name="输入" xfId="20"/>
    <cellStyle name="Comma [0]" xfId="21"/>
    <cellStyle name="40% - 强调文字颜色 3" xfId="22"/>
    <cellStyle name="计算 2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常规 6" xfId="31"/>
    <cellStyle name="标题 4" xfId="32"/>
    <cellStyle name="百分比 7" xfId="33"/>
    <cellStyle name="60% - 强调文字颜色 2" xfId="34"/>
    <cellStyle name="警告文本" xfId="35"/>
    <cellStyle name="标题" xfId="36"/>
    <cellStyle name="常规 5 2" xfId="37"/>
    <cellStyle name="_ET_STYLE_NoName_00_" xfId="38"/>
    <cellStyle name="解释性文本" xfId="39"/>
    <cellStyle name="标题 1" xfId="40"/>
    <cellStyle name="百分比 4" xfId="41"/>
    <cellStyle name="标题 2" xfId="42"/>
    <cellStyle name="百分比 5" xfId="43"/>
    <cellStyle name="_ET_STYLE_NoName_00_ 2" xfId="44"/>
    <cellStyle name="标题 3" xfId="45"/>
    <cellStyle name="百分比 6" xfId="46"/>
    <cellStyle name="60% - 强调文字颜色 1" xfId="47"/>
    <cellStyle name="60% - 强调文字颜色 4" xfId="48"/>
    <cellStyle name="输出" xfId="49"/>
    <cellStyle name="计算" xfId="50"/>
    <cellStyle name="检查单元格" xfId="51"/>
    <cellStyle name="40% - 强调文字颜色 4 2" xfId="52"/>
    <cellStyle name="强调文字颜色 2" xfId="53"/>
    <cellStyle name="常规_赣州市财产保险公司保费、赔付情况统计报表" xfId="54"/>
    <cellStyle name="20% - 强调文字颜色 6" xfId="55"/>
    <cellStyle name="链接单元格" xfId="56"/>
    <cellStyle name="40% - 强调文字颜色 1 2" xfId="57"/>
    <cellStyle name="汇总" xfId="58"/>
    <cellStyle name="好" xfId="59"/>
    <cellStyle name="40% - 强调文字颜色 2 2" xfId="60"/>
    <cellStyle name="适中" xfId="61"/>
    <cellStyle name="20% - 强调文字颜色 5" xfId="62"/>
    <cellStyle name="强调文字颜色 1" xfId="63"/>
    <cellStyle name="40% - 强调文字颜色 5 2" xfId="64"/>
    <cellStyle name="20% - 强调文字颜色 1" xfId="65"/>
    <cellStyle name="40% - 强调文字颜色 1" xfId="66"/>
    <cellStyle name="输出 2" xfId="67"/>
    <cellStyle name="20% - 强调文字颜色 2" xfId="68"/>
    <cellStyle name="40% - 强调文字颜色 2" xfId="69"/>
    <cellStyle name="强调文字颜色 3" xfId="70"/>
    <cellStyle name="强调文字颜色 4" xfId="71"/>
    <cellStyle name="20% - 强调文字颜色 4" xfId="72"/>
    <cellStyle name="40% - 强调文字颜色 4" xfId="73"/>
    <cellStyle name="强调文字颜色 5" xfId="74"/>
    <cellStyle name="40% - 强调文字颜色 5" xfId="75"/>
    <cellStyle name="60% - 强调文字颜色 5" xfId="76"/>
    <cellStyle name="强调文字颜色 6" xfId="77"/>
    <cellStyle name="适中 2" xfId="78"/>
    <cellStyle name="40% - 强调文字颜色 6" xfId="79"/>
    <cellStyle name="60% - 强调文字颜色 6" xfId="80"/>
    <cellStyle name="40% - 强调文字颜色 6 2" xfId="81"/>
    <cellStyle name="??" xfId="82"/>
    <cellStyle name="20% - 强调文字颜色 2 2" xfId="83"/>
    <cellStyle name="20% - 强调文字颜色 3 2" xfId="84"/>
    <cellStyle name="20% - 强调文字颜色 4 2" xfId="85"/>
    <cellStyle name="常规 3" xfId="86"/>
    <cellStyle name="20% - 强调文字颜色 5 2" xfId="87"/>
    <cellStyle name="20% - 强调文字颜色 6 2" xfId="88"/>
    <cellStyle name="40% - 强调文字颜色 3 2" xfId="89"/>
    <cellStyle name="60% - 强调文字颜色 1 2" xfId="90"/>
    <cellStyle name="60% - 强调文字颜色 2 2" xfId="91"/>
    <cellStyle name="常规 5" xfId="92"/>
    <cellStyle name="60% - 强调文字颜色 3 2" xfId="93"/>
    <cellStyle name="60% - 强调文字颜色 4 2" xfId="94"/>
    <cellStyle name="60% - 强调文字颜色 5 2" xfId="95"/>
    <cellStyle name="60% - 强调文字颜色 6 2" xfId="96"/>
    <cellStyle name="百分比 2" xfId="97"/>
    <cellStyle name="百分比 2 2" xfId="98"/>
    <cellStyle name="百分比 2 2 2" xfId="99"/>
    <cellStyle name="百分比 2 2 3" xfId="100"/>
    <cellStyle name="百分比 2 3" xfId="101"/>
    <cellStyle name="百分比 2 4" xfId="102"/>
    <cellStyle name="百分比 3" xfId="103"/>
    <cellStyle name="百分比 3 2" xfId="104"/>
    <cellStyle name="百分比 3 3" xfId="105"/>
    <cellStyle name="百分比 8" xfId="106"/>
    <cellStyle name="标题 5" xfId="107"/>
    <cellStyle name="标题 1 2" xfId="108"/>
    <cellStyle name="标题 2 2" xfId="109"/>
    <cellStyle name="标题 3 2" xfId="110"/>
    <cellStyle name="标题 4 2" xfId="111"/>
    <cellStyle name="差 2" xfId="112"/>
    <cellStyle name="常规 10" xfId="113"/>
    <cellStyle name="常规 11" xfId="114"/>
    <cellStyle name="常规 12" xfId="115"/>
    <cellStyle name="常规 12 2" xfId="116"/>
    <cellStyle name="常规 13" xfId="117"/>
    <cellStyle name="常规 14" xfId="118"/>
    <cellStyle name="常规 15" xfId="119"/>
    <cellStyle name="常规 20" xfId="120"/>
    <cellStyle name="常规 16" xfId="121"/>
    <cellStyle name="常规 17" xfId="122"/>
    <cellStyle name="常规 18" xfId="123"/>
    <cellStyle name="常规 19" xfId="124"/>
    <cellStyle name="常规 2" xfId="125"/>
    <cellStyle name="常规 2 2" xfId="126"/>
    <cellStyle name="常规 2 2 2" xfId="127"/>
    <cellStyle name="常规 2 2 2 2" xfId="128"/>
    <cellStyle name="常规 2 2 2 3" xfId="129"/>
    <cellStyle name="常规 2 2 3" xfId="130"/>
    <cellStyle name="常规 2 3" xfId="131"/>
    <cellStyle name="常规 2 4" xfId="132"/>
    <cellStyle name="常规 2 5" xfId="133"/>
    <cellStyle name="强调文字颜色 4 2" xfId="134"/>
    <cellStyle name="常规 2 6" xfId="135"/>
    <cellStyle name="常规 2 7" xfId="136"/>
    <cellStyle name="常规 3 2" xfId="137"/>
    <cellStyle name="常规 3 2 2" xfId="138"/>
    <cellStyle name="常规 3 2 3" xfId="139"/>
    <cellStyle name="常规 3 3" xfId="140"/>
    <cellStyle name="常规 3 4" xfId="141"/>
    <cellStyle name="常规 4" xfId="142"/>
    <cellStyle name="常规 4 2" xfId="143"/>
    <cellStyle name="常规 4 2 2" xfId="144"/>
    <cellStyle name="常规 4 3" xfId="145"/>
    <cellStyle name="常规 65" xfId="146"/>
    <cellStyle name="常规 7" xfId="147"/>
    <cellStyle name="常规 8" xfId="148"/>
    <cellStyle name="常规 9" xfId="149"/>
    <cellStyle name="常规_赣州市财产保险公司保费、赔付情况统计报表 2" xfId="150"/>
    <cellStyle name="强调文字颜色 2 2" xfId="151"/>
    <cellStyle name="常规_赣州市财产保险公司保费、赔付情况统计报表_1 2" xfId="152"/>
    <cellStyle name="常规_赣州市财产保险公司保费、赔付情况统计报表_4 2" xfId="153"/>
    <cellStyle name="超链接 2" xfId="154"/>
    <cellStyle name="好 2" xfId="155"/>
    <cellStyle name="汇总 2" xfId="156"/>
    <cellStyle name="货币 2" xfId="157"/>
    <cellStyle name="检查单元格 2" xfId="158"/>
    <cellStyle name="解释性文本 2" xfId="159"/>
    <cellStyle name="警告文本 2" xfId="160"/>
    <cellStyle name="链接单元格 2" xfId="161"/>
    <cellStyle name="千位分隔 2" xfId="162"/>
    <cellStyle name="千位分隔 2 2" xfId="163"/>
    <cellStyle name="强调文字颜色 1 2" xfId="164"/>
    <cellStyle name="强调文字颜色 3 2" xfId="165"/>
    <cellStyle name="强调文字颜色 5 2" xfId="166"/>
    <cellStyle name="强调文字颜色 6 2" xfId="167"/>
    <cellStyle name="输入 2" xfId="168"/>
    <cellStyle name="样式 1" xfId="169"/>
    <cellStyle name="样式 1 2" xfId="170"/>
    <cellStyle name="注释 2" xfId="171"/>
    <cellStyle name="常规_赣州市财产保险公司保费、赔付情况统计报表_4" xfId="172"/>
    <cellStyle name="常规_赣州市财产保险公司保费、赔付情况统计报表_1" xfId="1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宋体"/>
              <a:ea typeface="宋体"/>
              <a:cs typeface="宋体"/>
            </a:defRPr>
          </a:pPr>
        </a:p>
      </c:txPr>
    </c:title>
    <c:plotArea>
      <c:layout>
        <c:manualLayout>
          <c:xMode val="edge"/>
          <c:yMode val="edge"/>
          <c:x val="0.0765"/>
          <c:y val="0.097"/>
          <c:w val="0.9075"/>
          <c:h val="0.7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全年累计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Sheet1!$A$2:$A$18</c:f>
              <c:strCache/>
            </c:strRef>
          </c:cat>
          <c:val>
            <c:numRef>
              <c:f>Sheet1!$B$2:$B$18</c:f>
              <c:numCache/>
            </c:numRef>
          </c:val>
        </c:ser>
        <c:overlap val="-27"/>
        <c:gapWidth val="219"/>
        <c:axId val="15205273"/>
        <c:axId val="2629730"/>
      </c:barChart>
      <c:catAx>
        <c:axId val="1520527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宋体"/>
                <a:ea typeface="宋体"/>
                <a:cs typeface="宋体"/>
              </a:defRPr>
            </a:pPr>
          </a:p>
        </c:txPr>
        <c:crossAx val="2629730"/>
        <c:crosses val="autoZero"/>
        <c:auto val="1"/>
        <c:lblOffset val="100"/>
        <c:tickLblSkip val="1"/>
        <c:noMultiLvlLbl val="0"/>
      </c:catAx>
      <c:valAx>
        <c:axId val="262973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宋体"/>
                <a:ea typeface="宋体"/>
                <a:cs typeface="宋体"/>
              </a:defRPr>
            </a:pPr>
          </a:p>
        </c:txPr>
        <c:crossAx val="15205273"/>
        <c:crossesAt val="1"/>
        <c:crossBetween val="between"/>
        <c:dispUnits/>
      </c:valAx>
      <c:spPr>
        <a:noFill/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宋体"/>
              <a:ea typeface="宋体"/>
              <a:cs typeface="宋体"/>
            </a:defRPr>
          </a:pPr>
        </a:p>
      </c:txPr>
    </c:title>
    <c:plotArea>
      <c:layout>
        <c:manualLayout>
          <c:xMode val="edge"/>
          <c:yMode val="edge"/>
          <c:x val="0.088"/>
          <c:y val="0.0565"/>
          <c:w val="0.8925"/>
          <c:h val="0.76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Sheet2!$B$1</c:f>
              <c:strCache>
                <c:ptCount val="1"/>
                <c:pt idx="0">
                  <c:v>全年累计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Sheet2!$A$2:$A$19</c:f>
              <c:strCache/>
            </c:strRef>
          </c:cat>
          <c:val>
            <c:numRef>
              <c:f>Sheet2!$B$2:$B$19</c:f>
              <c:numCache/>
            </c:numRef>
          </c:val>
        </c:ser>
        <c:overlap val="-27"/>
        <c:gapWidth val="219"/>
        <c:axId val="23667571"/>
        <c:axId val="11681548"/>
      </c:barChart>
      <c:catAx>
        <c:axId val="2366757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宋体"/>
                <a:ea typeface="宋体"/>
                <a:cs typeface="宋体"/>
              </a:defRPr>
            </a:pPr>
          </a:p>
        </c:txPr>
        <c:crossAx val="11681548"/>
        <c:crosses val="autoZero"/>
        <c:auto val="1"/>
        <c:lblOffset val="100"/>
        <c:tickLblSkip val="1"/>
        <c:noMultiLvlLbl val="0"/>
      </c:catAx>
      <c:valAx>
        <c:axId val="1168154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宋体"/>
                <a:ea typeface="宋体"/>
                <a:cs typeface="宋体"/>
              </a:defRPr>
            </a:pPr>
          </a:p>
        </c:txPr>
        <c:crossAx val="23667571"/>
        <c:crossesAt val="1"/>
        <c:crossBetween val="between"/>
        <c:dispUnits/>
      </c:valAx>
      <c:spPr>
        <a:noFill/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0</xdr:row>
      <xdr:rowOff>85725</xdr:rowOff>
    </xdr:from>
    <xdr:to>
      <xdr:col>17</xdr:col>
      <xdr:colOff>38100</xdr:colOff>
      <xdr:row>28</xdr:row>
      <xdr:rowOff>0</xdr:rowOff>
    </xdr:to>
    <xdr:graphicFrame>
      <xdr:nvGraphicFramePr>
        <xdr:cNvPr id="1" name="Chart 395"/>
        <xdr:cNvGraphicFramePr/>
      </xdr:nvGraphicFramePr>
      <xdr:xfrm>
        <a:off x="3152775" y="85725"/>
        <a:ext cx="8905875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0</xdr:row>
      <xdr:rowOff>0</xdr:rowOff>
    </xdr:from>
    <xdr:to>
      <xdr:col>15</xdr:col>
      <xdr:colOff>152400</xdr:colOff>
      <xdr:row>32</xdr:row>
      <xdr:rowOff>28575</xdr:rowOff>
    </xdr:to>
    <xdr:graphicFrame>
      <xdr:nvGraphicFramePr>
        <xdr:cNvPr id="1" name="Chart 429"/>
        <xdr:cNvGraphicFramePr/>
      </xdr:nvGraphicFramePr>
      <xdr:xfrm>
        <a:off x="2667000" y="0"/>
        <a:ext cx="8582025" cy="598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27"/>
  <sheetViews>
    <sheetView showZeros="0" tabSelected="1" zoomScaleSheetLayoutView="85" workbookViewId="0" topLeftCell="A1">
      <pane xSplit="4" ySplit="6" topLeftCell="E7" activePane="bottomRight" state="frozen"/>
      <selection pane="bottomRight" activeCell="AK14" sqref="AK14"/>
    </sheetView>
  </sheetViews>
  <sheetFormatPr defaultColWidth="9.00390625" defaultRowHeight="14.25"/>
  <cols>
    <col min="1" max="1" width="8.50390625" style="171" bestFit="1" customWidth="1"/>
    <col min="2" max="3" width="12.25390625" style="171" customWidth="1"/>
    <col min="4" max="4" width="10.625" style="171" bestFit="1" customWidth="1"/>
    <col min="5" max="5" width="11.75390625" style="171" bestFit="1" customWidth="1"/>
    <col min="6" max="6" width="10.375" style="171" bestFit="1" customWidth="1"/>
    <col min="7" max="7" width="11.50390625" style="169" bestFit="1" customWidth="1"/>
    <col min="8" max="8" width="9.625" style="169" bestFit="1" customWidth="1"/>
    <col min="9" max="9" width="10.625" style="171" bestFit="1" customWidth="1"/>
    <col min="10" max="10" width="10.375" style="171" bestFit="1" customWidth="1"/>
    <col min="11" max="11" width="11.50390625" style="171" bestFit="1" customWidth="1"/>
    <col min="12" max="12" width="10.375" style="171" bestFit="1" customWidth="1"/>
    <col min="13" max="13" width="12.625" style="169" bestFit="1" customWidth="1"/>
    <col min="14" max="14" width="9.125" style="171" bestFit="1" customWidth="1"/>
    <col min="15" max="15" width="9.625" style="171" bestFit="1" customWidth="1"/>
    <col min="16" max="16" width="9.50390625" style="171" bestFit="1" customWidth="1"/>
    <col min="17" max="17" width="9.375" style="171" bestFit="1" customWidth="1"/>
    <col min="18" max="18" width="9.50390625" style="171" bestFit="1" customWidth="1"/>
    <col min="19" max="19" width="10.375" style="171" bestFit="1" customWidth="1"/>
    <col min="20" max="20" width="9.375" style="171" bestFit="1" customWidth="1"/>
    <col min="21" max="21" width="10.125" style="171" bestFit="1" customWidth="1"/>
    <col min="22" max="22" width="9.375" style="171" bestFit="1" customWidth="1"/>
    <col min="23" max="23" width="9.50390625" style="171" bestFit="1" customWidth="1"/>
    <col min="24" max="24" width="8.50390625" style="171" bestFit="1" customWidth="1"/>
    <col min="25" max="25" width="9.50390625" style="171" bestFit="1" customWidth="1"/>
    <col min="26" max="27" width="10.375" style="171" bestFit="1" customWidth="1"/>
    <col min="28" max="28" width="11.50390625" style="171" bestFit="1" customWidth="1"/>
    <col min="29" max="29" width="12.625" style="169" bestFit="1" customWidth="1"/>
    <col min="30" max="30" width="9.375" style="171" customWidth="1"/>
    <col min="31" max="31" width="10.375" style="171" customWidth="1"/>
    <col min="32" max="32" width="8.375" style="169" bestFit="1" customWidth="1"/>
    <col min="33" max="33" width="9.375" style="169" bestFit="1" customWidth="1"/>
    <col min="34" max="34" width="9.125" style="171" customWidth="1"/>
    <col min="35" max="35" width="10.125" style="171" customWidth="1"/>
    <col min="36" max="36" width="14.125" style="172" customWidth="1"/>
    <col min="37" max="37" width="12.50390625" style="172" customWidth="1"/>
    <col min="38" max="38" width="8.00390625" style="171" customWidth="1"/>
    <col min="39" max="39" width="9.375" style="171" bestFit="1" customWidth="1"/>
    <col min="40" max="40" width="11.50390625" style="171" bestFit="1" customWidth="1"/>
    <col min="41" max="41" width="12.375" style="171" bestFit="1" customWidth="1"/>
  </cols>
  <sheetData>
    <row r="1" spans="1:41" s="168" customFormat="1" ht="33" customHeight="1">
      <c r="A1" s="173" t="s">
        <v>0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173"/>
      <c r="AE1" s="173"/>
      <c r="AF1" s="173"/>
      <c r="AG1" s="173"/>
      <c r="AH1" s="173"/>
      <c r="AI1" s="173"/>
      <c r="AJ1" s="219"/>
      <c r="AK1" s="219"/>
      <c r="AL1" s="173"/>
      <c r="AM1" s="173"/>
      <c r="AN1" s="173"/>
      <c r="AO1" s="173"/>
    </row>
    <row r="2" spans="1:41" s="168" customFormat="1" ht="27.75" customHeight="1">
      <c r="A2" s="174" t="s">
        <v>1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4"/>
      <c r="AE2" s="174"/>
      <c r="AF2" s="174"/>
      <c r="AG2" s="174"/>
      <c r="AH2" s="174"/>
      <c r="AI2" s="174"/>
      <c r="AJ2" s="220"/>
      <c r="AK2" s="220"/>
      <c r="AL2" s="174"/>
      <c r="AM2" s="174"/>
      <c r="AN2" s="221"/>
      <c r="AO2" s="221"/>
    </row>
    <row r="3" spans="1:41" s="169" customFormat="1" ht="20.25" customHeight="1">
      <c r="A3" s="37" t="s">
        <v>2</v>
      </c>
      <c r="B3" s="176" t="s">
        <v>3</v>
      </c>
      <c r="C3" s="177" t="s">
        <v>4</v>
      </c>
      <c r="D3" s="178" t="s">
        <v>5</v>
      </c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79"/>
      <c r="AB3" s="179"/>
      <c r="AC3" s="179"/>
      <c r="AD3" s="179"/>
      <c r="AE3" s="179"/>
      <c r="AF3" s="179"/>
      <c r="AG3" s="179"/>
      <c r="AH3" s="179"/>
      <c r="AI3" s="179"/>
      <c r="AJ3" s="222"/>
      <c r="AK3" s="222"/>
      <c r="AL3" s="179"/>
      <c r="AM3" s="179"/>
      <c r="AN3" s="223" t="s">
        <v>6</v>
      </c>
      <c r="AO3" s="237"/>
    </row>
    <row r="4" spans="1:41" s="169" customFormat="1" ht="18" customHeight="1">
      <c r="A4" s="35"/>
      <c r="B4" s="180"/>
      <c r="C4" s="181"/>
      <c r="D4" s="182" t="s">
        <v>7</v>
      </c>
      <c r="E4" s="182"/>
      <c r="F4" s="182"/>
      <c r="G4" s="182"/>
      <c r="H4" s="182"/>
      <c r="I4" s="182"/>
      <c r="J4" s="182"/>
      <c r="K4" s="182"/>
      <c r="L4" s="182"/>
      <c r="M4" s="182"/>
      <c r="N4" s="208" t="s">
        <v>8</v>
      </c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209"/>
      <c r="AJ4" s="224"/>
      <c r="AK4" s="224"/>
      <c r="AL4" s="209"/>
      <c r="AM4" s="209"/>
      <c r="AN4" s="223"/>
      <c r="AO4" s="237"/>
    </row>
    <row r="5" spans="1:41" s="169" customFormat="1" ht="22.5" customHeight="1">
      <c r="A5" s="35"/>
      <c r="B5" s="180"/>
      <c r="C5" s="181"/>
      <c r="D5" s="183" t="s">
        <v>9</v>
      </c>
      <c r="E5" s="183"/>
      <c r="F5" s="183"/>
      <c r="G5" s="183"/>
      <c r="H5" s="183" t="s">
        <v>10</v>
      </c>
      <c r="I5" s="183"/>
      <c r="J5" s="183"/>
      <c r="K5" s="183"/>
      <c r="L5" s="183"/>
      <c r="M5" s="183"/>
      <c r="N5" s="210" t="s">
        <v>11</v>
      </c>
      <c r="O5" s="210"/>
      <c r="P5" s="210" t="s">
        <v>12</v>
      </c>
      <c r="Q5" s="210"/>
      <c r="R5" s="210" t="s">
        <v>13</v>
      </c>
      <c r="S5" s="210"/>
      <c r="T5" s="210" t="s">
        <v>14</v>
      </c>
      <c r="U5" s="210"/>
      <c r="V5" s="210" t="s">
        <v>15</v>
      </c>
      <c r="W5" s="210"/>
      <c r="X5" s="210" t="s">
        <v>16</v>
      </c>
      <c r="Y5" s="210"/>
      <c r="Z5" s="210" t="s">
        <v>17</v>
      </c>
      <c r="AA5" s="210"/>
      <c r="AB5" s="210"/>
      <c r="AC5" s="210"/>
      <c r="AD5" s="210" t="s">
        <v>18</v>
      </c>
      <c r="AE5" s="210"/>
      <c r="AF5" s="210"/>
      <c r="AG5" s="210"/>
      <c r="AH5" s="210" t="s">
        <v>19</v>
      </c>
      <c r="AI5" s="210"/>
      <c r="AJ5" s="225" t="s">
        <v>20</v>
      </c>
      <c r="AK5" s="225"/>
      <c r="AL5" s="210" t="s">
        <v>21</v>
      </c>
      <c r="AM5" s="226"/>
      <c r="AN5" s="178"/>
      <c r="AO5" s="238"/>
    </row>
    <row r="6" spans="1:41" s="169" customFormat="1" ht="16.5" customHeight="1">
      <c r="A6" s="35"/>
      <c r="B6" s="180"/>
      <c r="C6" s="181"/>
      <c r="D6" s="180" t="s">
        <v>22</v>
      </c>
      <c r="E6" s="180"/>
      <c r="F6" s="180" t="s">
        <v>23</v>
      </c>
      <c r="G6" s="180"/>
      <c r="H6" s="180" t="s">
        <v>22</v>
      </c>
      <c r="I6" s="180"/>
      <c r="J6" s="180" t="s">
        <v>24</v>
      </c>
      <c r="K6" s="180"/>
      <c r="L6" s="180"/>
      <c r="M6" s="180"/>
      <c r="N6" s="180" t="s">
        <v>25</v>
      </c>
      <c r="O6" s="180"/>
      <c r="P6" s="180" t="s">
        <v>25</v>
      </c>
      <c r="Q6" s="180"/>
      <c r="R6" s="180" t="s">
        <v>25</v>
      </c>
      <c r="S6" s="180"/>
      <c r="T6" s="35" t="s">
        <v>22</v>
      </c>
      <c r="U6" s="35"/>
      <c r="V6" s="35" t="s">
        <v>22</v>
      </c>
      <c r="W6" s="35"/>
      <c r="X6" s="35" t="s">
        <v>22</v>
      </c>
      <c r="Y6" s="35"/>
      <c r="Z6" s="180" t="s">
        <v>25</v>
      </c>
      <c r="AA6" s="180"/>
      <c r="AB6" s="180" t="s">
        <v>26</v>
      </c>
      <c r="AC6" s="180"/>
      <c r="AD6" s="180" t="s">
        <v>25</v>
      </c>
      <c r="AE6" s="180"/>
      <c r="AF6" s="180" t="s">
        <v>26</v>
      </c>
      <c r="AG6" s="180"/>
      <c r="AH6" s="180" t="s">
        <v>25</v>
      </c>
      <c r="AI6" s="180"/>
      <c r="AJ6" s="227" t="s">
        <v>22</v>
      </c>
      <c r="AK6" s="227"/>
      <c r="AL6" s="180" t="s">
        <v>25</v>
      </c>
      <c r="AM6" s="180"/>
      <c r="AN6" s="228" t="s">
        <v>27</v>
      </c>
      <c r="AO6" s="228" t="s">
        <v>28</v>
      </c>
    </row>
    <row r="7" spans="1:41" s="169" customFormat="1" ht="13.5" customHeight="1">
      <c r="A7" s="35"/>
      <c r="B7" s="180"/>
      <c r="C7" s="181"/>
      <c r="D7" s="180" t="s">
        <v>29</v>
      </c>
      <c r="E7" s="180" t="s">
        <v>30</v>
      </c>
      <c r="F7" s="180" t="s">
        <v>29</v>
      </c>
      <c r="G7" s="177" t="s">
        <v>30</v>
      </c>
      <c r="H7" s="180" t="s">
        <v>29</v>
      </c>
      <c r="I7" s="180" t="s">
        <v>30</v>
      </c>
      <c r="J7" s="35" t="s">
        <v>31</v>
      </c>
      <c r="K7" s="35"/>
      <c r="L7" s="35" t="s">
        <v>32</v>
      </c>
      <c r="M7" s="35"/>
      <c r="N7" s="180" t="s">
        <v>29</v>
      </c>
      <c r="O7" s="180" t="s">
        <v>30</v>
      </c>
      <c r="P7" s="180" t="s">
        <v>29</v>
      </c>
      <c r="Q7" s="180" t="s">
        <v>30</v>
      </c>
      <c r="R7" s="180" t="s">
        <v>29</v>
      </c>
      <c r="S7" s="180" t="s">
        <v>30</v>
      </c>
      <c r="T7" s="180" t="s">
        <v>29</v>
      </c>
      <c r="U7" s="180" t="s">
        <v>30</v>
      </c>
      <c r="V7" s="180" t="s">
        <v>29</v>
      </c>
      <c r="W7" s="180" t="s">
        <v>30</v>
      </c>
      <c r="X7" s="180" t="s">
        <v>29</v>
      </c>
      <c r="Y7" s="180" t="s">
        <v>30</v>
      </c>
      <c r="Z7" s="180" t="s">
        <v>29</v>
      </c>
      <c r="AA7" s="180" t="s">
        <v>30</v>
      </c>
      <c r="AB7" s="180" t="s">
        <v>29</v>
      </c>
      <c r="AC7" s="180" t="s">
        <v>30</v>
      </c>
      <c r="AD7" s="180" t="s">
        <v>29</v>
      </c>
      <c r="AE7" s="180" t="s">
        <v>30</v>
      </c>
      <c r="AF7" s="180" t="s">
        <v>29</v>
      </c>
      <c r="AG7" s="180" t="s">
        <v>30</v>
      </c>
      <c r="AH7" s="180" t="s">
        <v>29</v>
      </c>
      <c r="AI7" s="180" t="s">
        <v>30</v>
      </c>
      <c r="AJ7" s="224" t="s">
        <v>29</v>
      </c>
      <c r="AK7" s="224" t="s">
        <v>30</v>
      </c>
      <c r="AL7" s="180" t="s">
        <v>29</v>
      </c>
      <c r="AM7" s="180" t="s">
        <v>30</v>
      </c>
      <c r="AN7" s="229"/>
      <c r="AO7" s="229"/>
    </row>
    <row r="8" spans="1:41" s="169" customFormat="1" ht="18.75" customHeight="1">
      <c r="A8" s="35"/>
      <c r="B8" s="180"/>
      <c r="C8" s="176"/>
      <c r="D8" s="180"/>
      <c r="E8" s="180"/>
      <c r="F8" s="180"/>
      <c r="G8" s="176"/>
      <c r="H8" s="180"/>
      <c r="I8" s="180"/>
      <c r="J8" s="35" t="s">
        <v>29</v>
      </c>
      <c r="K8" s="35" t="s">
        <v>30</v>
      </c>
      <c r="L8" s="35" t="s">
        <v>29</v>
      </c>
      <c r="M8" s="35" t="s">
        <v>30</v>
      </c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0"/>
      <c r="Z8" s="180"/>
      <c r="AA8" s="180"/>
      <c r="AB8" s="180"/>
      <c r="AC8" s="180"/>
      <c r="AD8" s="180"/>
      <c r="AE8" s="180"/>
      <c r="AF8" s="180"/>
      <c r="AG8" s="180"/>
      <c r="AH8" s="180"/>
      <c r="AI8" s="180"/>
      <c r="AJ8" s="224"/>
      <c r="AK8" s="224"/>
      <c r="AL8" s="180"/>
      <c r="AM8" s="180"/>
      <c r="AN8" s="230"/>
      <c r="AO8" s="230"/>
    </row>
    <row r="9" spans="1:41" ht="25.5" customHeight="1">
      <c r="A9" s="184" t="s">
        <v>33</v>
      </c>
      <c r="B9" s="185">
        <f>D9+H9+N9+P9+R9+T9+V9+X9+Z9+AD9+AH9+AL9</f>
        <v>12940.080000000002</v>
      </c>
      <c r="C9" s="185">
        <f>E9+I9+O9+Q9+S9+U9+W9+Y9+AA9+AE9+AI9+AM9+AK9</f>
        <v>208318.41</v>
      </c>
      <c r="D9" s="186">
        <v>8148.4</v>
      </c>
      <c r="E9" s="186">
        <v>79513.37</v>
      </c>
      <c r="F9" s="186">
        <v>24568</v>
      </c>
      <c r="G9" s="186">
        <v>206029</v>
      </c>
      <c r="H9" s="186">
        <v>2702.68</v>
      </c>
      <c r="I9" s="186">
        <v>26606.54</v>
      </c>
      <c r="J9" s="186">
        <v>27220</v>
      </c>
      <c r="K9" s="186">
        <v>274313</v>
      </c>
      <c r="L9" s="186">
        <v>21130</v>
      </c>
      <c r="M9" s="186">
        <v>266045</v>
      </c>
      <c r="N9" s="186">
        <v>76.99</v>
      </c>
      <c r="O9" s="186">
        <v>2540.58</v>
      </c>
      <c r="P9" s="186">
        <v>58.39</v>
      </c>
      <c r="Q9" s="186">
        <v>927.41</v>
      </c>
      <c r="R9" s="186">
        <v>1056.67</v>
      </c>
      <c r="S9" s="186">
        <v>9942.93</v>
      </c>
      <c r="T9" s="186">
        <v>5.34</v>
      </c>
      <c r="U9" s="186">
        <v>313.46</v>
      </c>
      <c r="V9" s="186">
        <v>1.53</v>
      </c>
      <c r="W9" s="186">
        <v>98.51</v>
      </c>
      <c r="X9" s="186">
        <v>46.49</v>
      </c>
      <c r="Y9" s="186">
        <v>273.26</v>
      </c>
      <c r="Z9" s="186">
        <v>265.15</v>
      </c>
      <c r="AA9" s="186">
        <v>4387.26</v>
      </c>
      <c r="AB9" s="186">
        <v>34239</v>
      </c>
      <c r="AC9" s="186">
        <v>708722</v>
      </c>
      <c r="AD9" s="186">
        <v>80.87</v>
      </c>
      <c r="AE9" s="186">
        <v>30219.75</v>
      </c>
      <c r="AF9" s="186"/>
      <c r="AG9" s="186"/>
      <c r="AH9" s="186">
        <v>482.28</v>
      </c>
      <c r="AI9" s="186">
        <v>18360.55</v>
      </c>
      <c r="AJ9" s="231">
        <v>0</v>
      </c>
      <c r="AK9" s="231">
        <v>34604.29</v>
      </c>
      <c r="AL9" s="186">
        <v>15.29</v>
      </c>
      <c r="AM9" s="186">
        <v>530.5</v>
      </c>
      <c r="AN9" s="186">
        <v>100685.25</v>
      </c>
      <c r="AO9" s="186">
        <v>97805.7</v>
      </c>
    </row>
    <row r="10" spans="1:41" ht="25.5" customHeight="1">
      <c r="A10" s="184" t="s">
        <v>34</v>
      </c>
      <c r="B10" s="185">
        <f>D10+H10+N10+P10+R10+T10+V10+X10+Z10+AD10+AH10+AL10</f>
        <v>3309.802063999999</v>
      </c>
      <c r="C10" s="185">
        <f aca="true" t="shared" si="0" ref="C10:C26">E10+I10+O10+Q10+S10+U10+W10+Y10+AA10+AE10+AI10+AM10+AK10</f>
        <v>28033.041476999886</v>
      </c>
      <c r="D10" s="186">
        <v>1906.27</v>
      </c>
      <c r="E10" s="186">
        <v>17227.7</v>
      </c>
      <c r="F10" s="186">
        <v>7555</v>
      </c>
      <c r="G10" s="186">
        <v>68485</v>
      </c>
      <c r="H10" s="186">
        <v>592.56</v>
      </c>
      <c r="I10" s="186">
        <v>5560.109999999999</v>
      </c>
      <c r="J10" s="186">
        <v>7497</v>
      </c>
      <c r="K10" s="186">
        <v>69371</v>
      </c>
      <c r="L10" s="186">
        <v>1219</v>
      </c>
      <c r="M10" s="186">
        <v>17277</v>
      </c>
      <c r="N10" s="186">
        <v>327.020615</v>
      </c>
      <c r="O10" s="186">
        <v>2125.701058</v>
      </c>
      <c r="P10" s="186">
        <v>0.12676900000000008</v>
      </c>
      <c r="Q10" s="186">
        <v>8.672407000000014</v>
      </c>
      <c r="R10" s="186">
        <v>115.08827500000005</v>
      </c>
      <c r="S10" s="186">
        <v>657.9745489999954</v>
      </c>
      <c r="T10" s="186">
        <v>3.226887</v>
      </c>
      <c r="U10" s="186">
        <v>31.009677999999997</v>
      </c>
      <c r="V10" s="186">
        <v>196.64112899999992</v>
      </c>
      <c r="W10" s="186">
        <v>622.0927989999999</v>
      </c>
      <c r="X10" s="186">
        <v>4.009432</v>
      </c>
      <c r="Y10" s="186">
        <v>44.59968900000001</v>
      </c>
      <c r="Z10" s="186">
        <v>119.32094399999978</v>
      </c>
      <c r="AA10" s="186">
        <v>1051.500015999898</v>
      </c>
      <c r="AB10" s="186"/>
      <c r="AC10" s="186"/>
      <c r="AD10" s="186">
        <v>4.343505</v>
      </c>
      <c r="AE10" s="186">
        <v>100.66731200000001</v>
      </c>
      <c r="AF10" s="186"/>
      <c r="AG10" s="186"/>
      <c r="AH10" s="186">
        <v>41.194508</v>
      </c>
      <c r="AI10" s="186">
        <v>603.0139690000001</v>
      </c>
      <c r="AJ10" s="231"/>
      <c r="AK10" s="231"/>
      <c r="AL10" s="231"/>
      <c r="AM10" s="231"/>
      <c r="AN10" s="231">
        <v>9693</v>
      </c>
      <c r="AO10" s="231">
        <v>9718</v>
      </c>
    </row>
    <row r="11" spans="1:41" ht="25.5" customHeight="1">
      <c r="A11" s="184" t="s">
        <v>35</v>
      </c>
      <c r="B11" s="185">
        <f>D11+H11+N11+P11+R11+T11+V11+X11+Z11+AD11+AH11+AL11</f>
        <v>5408.688640566037</v>
      </c>
      <c r="C11" s="185">
        <f t="shared" si="0"/>
        <v>47218.79288113208</v>
      </c>
      <c r="D11" s="186">
        <v>3794.8019386792453</v>
      </c>
      <c r="E11" s="186">
        <v>32901.9123650943</v>
      </c>
      <c r="F11" s="186">
        <v>12652</v>
      </c>
      <c r="G11" s="186">
        <v>109698</v>
      </c>
      <c r="H11" s="186">
        <v>1124.4</v>
      </c>
      <c r="I11" s="186">
        <v>9910.9</v>
      </c>
      <c r="J11" s="186">
        <v>14000</v>
      </c>
      <c r="K11" s="186">
        <v>123402</v>
      </c>
      <c r="L11" s="186"/>
      <c r="M11" s="186"/>
      <c r="N11" s="186">
        <v>60.601660377358485</v>
      </c>
      <c r="O11" s="186">
        <v>362.08869433962263</v>
      </c>
      <c r="P11" s="186">
        <v>11.79023396226415</v>
      </c>
      <c r="Q11" s="186">
        <v>1018.9867028302424</v>
      </c>
      <c r="R11" s="186">
        <v>180</v>
      </c>
      <c r="S11" s="186">
        <v>741.5160773584905</v>
      </c>
      <c r="T11" s="186">
        <v>0</v>
      </c>
      <c r="U11" s="186">
        <v>50.3974716981132</v>
      </c>
      <c r="V11" s="186">
        <v>0</v>
      </c>
      <c r="W11" s="186">
        <v>4.2986886792452825</v>
      </c>
      <c r="X11" s="186">
        <v>2.0910377358490564</v>
      </c>
      <c r="Y11" s="186">
        <v>24.549276415094337</v>
      </c>
      <c r="Z11" s="186">
        <v>209.661209433962</v>
      </c>
      <c r="AA11" s="186">
        <v>1988.4569226415094</v>
      </c>
      <c r="AB11" s="186"/>
      <c r="AC11" s="186"/>
      <c r="AD11" s="186">
        <v>25.34256037735849</v>
      </c>
      <c r="AE11" s="186">
        <v>215.61671037735846</v>
      </c>
      <c r="AF11" s="186"/>
      <c r="AG11" s="186"/>
      <c r="AH11" s="186"/>
      <c r="AI11" s="186"/>
      <c r="AJ11" s="232"/>
      <c r="AK11" s="232"/>
      <c r="AL11" s="232">
        <v>0</v>
      </c>
      <c r="AM11" s="232">
        <v>0.06997169811320755</v>
      </c>
      <c r="AN11" s="232">
        <v>18394.392003</v>
      </c>
      <c r="AO11" s="232">
        <v>15151.040718867926</v>
      </c>
    </row>
    <row r="12" spans="1:41" ht="25.5" customHeight="1">
      <c r="A12" s="184" t="s">
        <v>36</v>
      </c>
      <c r="B12" s="185">
        <f>D12+H12+N12+P12+R12+T12+V12+X12+Z12+AD12+AH12+AL12</f>
        <v>332.2</v>
      </c>
      <c r="C12" s="185">
        <f t="shared" si="0"/>
        <v>2619.5899999999997</v>
      </c>
      <c r="D12" s="187">
        <v>169.78</v>
      </c>
      <c r="E12" s="187">
        <v>1516.65</v>
      </c>
      <c r="F12" s="188">
        <v>656</v>
      </c>
      <c r="G12" s="189">
        <v>5345</v>
      </c>
      <c r="H12" s="189">
        <v>49.87</v>
      </c>
      <c r="I12" s="189">
        <v>475.37</v>
      </c>
      <c r="J12" s="188">
        <v>646</v>
      </c>
      <c r="K12" s="189">
        <v>5363</v>
      </c>
      <c r="L12" s="189"/>
      <c r="M12" s="189"/>
      <c r="N12" s="187">
        <v>0</v>
      </c>
      <c r="O12" s="187">
        <v>63.1</v>
      </c>
      <c r="P12" s="187">
        <v>1.66</v>
      </c>
      <c r="Q12" s="187">
        <v>9.94</v>
      </c>
      <c r="R12" s="151">
        <v>94</v>
      </c>
      <c r="S12" s="151">
        <v>388.39</v>
      </c>
      <c r="T12" s="187"/>
      <c r="U12" s="187"/>
      <c r="V12" s="187"/>
      <c r="W12" s="187"/>
      <c r="X12" s="187"/>
      <c r="Y12" s="187"/>
      <c r="Z12" s="187">
        <v>16.89</v>
      </c>
      <c r="AA12" s="187">
        <v>166.14</v>
      </c>
      <c r="AB12" s="188">
        <v>1131</v>
      </c>
      <c r="AC12" s="187">
        <v>11438</v>
      </c>
      <c r="AD12" s="187"/>
      <c r="AE12" s="187"/>
      <c r="AF12" s="187"/>
      <c r="AG12" s="187"/>
      <c r="AH12" s="187"/>
      <c r="AI12" s="187"/>
      <c r="AJ12" s="232"/>
      <c r="AK12" s="232"/>
      <c r="AL12" s="232"/>
      <c r="AM12" s="232"/>
      <c r="AN12" s="232">
        <v>1283.02</v>
      </c>
      <c r="AO12" s="232">
        <v>1405.86</v>
      </c>
    </row>
    <row r="13" spans="1:41" ht="25.5" customHeight="1">
      <c r="A13" s="184" t="s">
        <v>37</v>
      </c>
      <c r="B13" s="185">
        <f>D13+H13+N13+P13+R13+T13+V13+X13+Z13+AD13+AH13+AL13</f>
        <v>1524.5255</v>
      </c>
      <c r="C13" s="185">
        <f t="shared" si="0"/>
        <v>12935.847899999999</v>
      </c>
      <c r="D13" s="190">
        <v>784.3423</v>
      </c>
      <c r="E13" s="190">
        <v>6551.82</v>
      </c>
      <c r="F13" s="191">
        <v>3307</v>
      </c>
      <c r="G13" s="190">
        <v>28508</v>
      </c>
      <c r="H13" s="190">
        <v>456.4065</v>
      </c>
      <c r="I13" s="190">
        <v>4301.4</v>
      </c>
      <c r="J13" s="190">
        <v>3345</v>
      </c>
      <c r="K13" s="190">
        <v>28898</v>
      </c>
      <c r="L13" s="190">
        <v>17316</v>
      </c>
      <c r="M13" s="190">
        <v>189314</v>
      </c>
      <c r="N13" s="190">
        <v>14.4474</v>
      </c>
      <c r="O13" s="190">
        <v>66.3951</v>
      </c>
      <c r="P13" s="190">
        <v>5.5267</v>
      </c>
      <c r="Q13" s="190">
        <v>224.7868</v>
      </c>
      <c r="R13" s="190">
        <v>137.4395</v>
      </c>
      <c r="S13" s="190">
        <v>411.4196</v>
      </c>
      <c r="T13" s="190">
        <v>0.7821</v>
      </c>
      <c r="U13" s="190">
        <v>44.1249</v>
      </c>
      <c r="V13" s="190">
        <v>0</v>
      </c>
      <c r="W13" s="190">
        <v>0</v>
      </c>
      <c r="X13" s="190">
        <v>1.0302</v>
      </c>
      <c r="Y13" s="190">
        <v>25.4443</v>
      </c>
      <c r="Z13" s="190">
        <v>115.1131</v>
      </c>
      <c r="AA13" s="190">
        <v>1129.7315</v>
      </c>
      <c r="AB13" s="190">
        <v>2054</v>
      </c>
      <c r="AC13" s="190">
        <v>284283</v>
      </c>
      <c r="AD13" s="190">
        <v>7.6264</v>
      </c>
      <c r="AE13" s="190">
        <v>75.426</v>
      </c>
      <c r="AF13" s="190">
        <v>93</v>
      </c>
      <c r="AG13" s="190">
        <v>681</v>
      </c>
      <c r="AH13" s="190">
        <v>0</v>
      </c>
      <c r="AI13" s="190">
        <v>76.1347</v>
      </c>
      <c r="AJ13" s="232"/>
      <c r="AK13" s="232"/>
      <c r="AL13" s="232">
        <v>1.8113</v>
      </c>
      <c r="AM13" s="232">
        <v>29.165</v>
      </c>
      <c r="AN13" s="232">
        <v>4574.8</v>
      </c>
      <c r="AO13" s="232">
        <v>6063.83</v>
      </c>
    </row>
    <row r="14" spans="1:41" ht="25.5" customHeight="1">
      <c r="A14" s="184" t="s">
        <v>38</v>
      </c>
      <c r="B14" s="185">
        <f aca="true" t="shared" si="1" ref="B14:B25">D14+H14+N14+P14+R14+T14+V14+X14+Z14+AD14+AH14+AL14</f>
        <v>444.23</v>
      </c>
      <c r="C14" s="185">
        <f t="shared" si="0"/>
        <v>2657.73</v>
      </c>
      <c r="D14" s="192">
        <v>304.48</v>
      </c>
      <c r="E14" s="192">
        <v>1658.22</v>
      </c>
      <c r="F14" s="192">
        <v>236</v>
      </c>
      <c r="G14" s="192">
        <v>657</v>
      </c>
      <c r="H14" s="192">
        <v>80.58</v>
      </c>
      <c r="I14" s="192">
        <v>609.59</v>
      </c>
      <c r="J14" s="192">
        <v>976</v>
      </c>
      <c r="K14" s="192">
        <v>7173</v>
      </c>
      <c r="L14" s="192">
        <v>0</v>
      </c>
      <c r="M14" s="192">
        <v>1</v>
      </c>
      <c r="N14" s="192">
        <v>0.37</v>
      </c>
      <c r="O14" s="192">
        <v>68.77</v>
      </c>
      <c r="P14" s="192">
        <v>0</v>
      </c>
      <c r="Q14" s="192">
        <v>0</v>
      </c>
      <c r="R14" s="192">
        <v>50.29</v>
      </c>
      <c r="S14" s="192">
        <v>169.45</v>
      </c>
      <c r="T14" s="192">
        <v>0</v>
      </c>
      <c r="U14" s="192">
        <v>0</v>
      </c>
      <c r="V14" s="192">
        <v>0</v>
      </c>
      <c r="W14" s="192">
        <v>0</v>
      </c>
      <c r="X14" s="192">
        <v>0</v>
      </c>
      <c r="Y14" s="192">
        <v>3.03</v>
      </c>
      <c r="Z14" s="192">
        <v>8.51</v>
      </c>
      <c r="AA14" s="192">
        <v>146.16</v>
      </c>
      <c r="AB14" s="192">
        <v>110</v>
      </c>
      <c r="AC14" s="192">
        <v>8166</v>
      </c>
      <c r="AD14" s="192">
        <v>0</v>
      </c>
      <c r="AE14" s="192">
        <v>2.51</v>
      </c>
      <c r="AF14" s="192">
        <v>0</v>
      </c>
      <c r="AG14" s="192">
        <v>70</v>
      </c>
      <c r="AH14" s="192"/>
      <c r="AI14" s="192"/>
      <c r="AJ14" s="232"/>
      <c r="AK14" s="232"/>
      <c r="AL14" s="232"/>
      <c r="AM14" s="232"/>
      <c r="AN14" s="232">
        <v>1550.49</v>
      </c>
      <c r="AO14" s="232">
        <v>2942.57</v>
      </c>
    </row>
    <row r="15" spans="1:41" ht="25.5" customHeight="1">
      <c r="A15" s="184" t="s">
        <v>39</v>
      </c>
      <c r="B15" s="185">
        <f t="shared" si="1"/>
        <v>403.47555100000005</v>
      </c>
      <c r="C15" s="185">
        <f t="shared" si="0"/>
        <v>3462.9399999999996</v>
      </c>
      <c r="D15" s="193">
        <v>247.64</v>
      </c>
      <c r="E15" s="193">
        <v>2322.54</v>
      </c>
      <c r="F15" s="194"/>
      <c r="G15" s="194">
        <v>0</v>
      </c>
      <c r="H15" s="195">
        <v>128.43</v>
      </c>
      <c r="I15" s="211">
        <v>989.08</v>
      </c>
      <c r="J15" s="195"/>
      <c r="K15" s="211">
        <v>0</v>
      </c>
      <c r="L15" s="212">
        <v>0</v>
      </c>
      <c r="M15" s="213">
        <v>0</v>
      </c>
      <c r="N15" s="194">
        <v>6.11</v>
      </c>
      <c r="O15" s="194">
        <v>14.08</v>
      </c>
      <c r="P15" s="194">
        <v>0.094332</v>
      </c>
      <c r="Q15" s="194">
        <v>8.24</v>
      </c>
      <c r="R15" s="194">
        <v>11.664765</v>
      </c>
      <c r="S15" s="194">
        <v>67.15</v>
      </c>
      <c r="T15" s="194">
        <v>0</v>
      </c>
      <c r="U15" s="194">
        <v>0</v>
      </c>
      <c r="V15" s="194">
        <v>0</v>
      </c>
      <c r="W15" s="194">
        <v>0</v>
      </c>
      <c r="X15" s="194">
        <v>0</v>
      </c>
      <c r="Y15" s="213">
        <v>0</v>
      </c>
      <c r="Z15" s="194">
        <v>5.816454</v>
      </c>
      <c r="AA15" s="194">
        <v>47.42</v>
      </c>
      <c r="AB15" s="194">
        <v>0</v>
      </c>
      <c r="AC15" s="194">
        <v>0</v>
      </c>
      <c r="AD15" s="194">
        <v>3.72</v>
      </c>
      <c r="AE15" s="194">
        <v>14.43</v>
      </c>
      <c r="AF15" s="194">
        <v>0</v>
      </c>
      <c r="AG15" s="194">
        <v>0</v>
      </c>
      <c r="AH15" s="194">
        <v>0</v>
      </c>
      <c r="AI15" s="194">
        <v>0</v>
      </c>
      <c r="AJ15" s="232"/>
      <c r="AK15" s="232"/>
      <c r="AL15" s="232">
        <v>0</v>
      </c>
      <c r="AM15" s="232">
        <v>0</v>
      </c>
      <c r="AN15" s="232">
        <v>3652</v>
      </c>
      <c r="AO15" s="232">
        <v>3041</v>
      </c>
    </row>
    <row r="16" spans="1:41" ht="25.5" customHeight="1">
      <c r="A16" s="184" t="s">
        <v>40</v>
      </c>
      <c r="B16" s="185">
        <f t="shared" si="1"/>
        <v>25.749999999999996</v>
      </c>
      <c r="C16" s="185">
        <f t="shared" si="0"/>
        <v>255.05999999999997</v>
      </c>
      <c r="D16" s="196">
        <v>16.88</v>
      </c>
      <c r="E16" s="196">
        <v>165.47</v>
      </c>
      <c r="F16" s="197">
        <v>88</v>
      </c>
      <c r="G16" s="197">
        <v>663</v>
      </c>
      <c r="H16" s="196">
        <v>8.49</v>
      </c>
      <c r="I16" s="196">
        <v>69.42</v>
      </c>
      <c r="J16" s="197">
        <v>85</v>
      </c>
      <c r="K16" s="197">
        <v>607</v>
      </c>
      <c r="L16" s="197">
        <v>0</v>
      </c>
      <c r="M16" s="197">
        <v>0</v>
      </c>
      <c r="N16" s="196">
        <v>0</v>
      </c>
      <c r="O16" s="196">
        <v>0</v>
      </c>
      <c r="P16" s="196">
        <v>0</v>
      </c>
      <c r="Q16" s="196">
        <v>0.01</v>
      </c>
      <c r="R16" s="196">
        <v>0</v>
      </c>
      <c r="S16" s="197">
        <v>0.09</v>
      </c>
      <c r="T16" s="197">
        <v>0</v>
      </c>
      <c r="U16" s="197">
        <v>0</v>
      </c>
      <c r="V16" s="197">
        <v>0</v>
      </c>
      <c r="W16" s="197">
        <v>0</v>
      </c>
      <c r="X16" s="196">
        <v>0</v>
      </c>
      <c r="Y16" s="196">
        <v>16.28</v>
      </c>
      <c r="Z16" s="196">
        <v>0</v>
      </c>
      <c r="AA16" s="196">
        <v>3.12</v>
      </c>
      <c r="AB16" s="197">
        <v>0</v>
      </c>
      <c r="AC16" s="197">
        <v>144</v>
      </c>
      <c r="AD16" s="197">
        <v>0.38</v>
      </c>
      <c r="AE16" s="197">
        <v>0.67</v>
      </c>
      <c r="AF16" s="197">
        <v>0</v>
      </c>
      <c r="AG16" s="197">
        <v>1</v>
      </c>
      <c r="AH16" s="197">
        <v>0</v>
      </c>
      <c r="AI16" s="197">
        <v>0</v>
      </c>
      <c r="AJ16" s="232"/>
      <c r="AK16" s="232"/>
      <c r="AL16" s="232">
        <v>0</v>
      </c>
      <c r="AM16" s="232">
        <v>0</v>
      </c>
      <c r="AN16" s="232">
        <v>343.2</v>
      </c>
      <c r="AO16" s="232">
        <v>313.19</v>
      </c>
    </row>
    <row r="17" spans="1:41" ht="25.5" customHeight="1">
      <c r="A17" s="184" t="s">
        <v>41</v>
      </c>
      <c r="B17" s="185">
        <f t="shared" si="1"/>
        <v>1033.6000000000001</v>
      </c>
      <c r="C17" s="185">
        <f t="shared" si="0"/>
        <v>8452.2381</v>
      </c>
      <c r="D17" s="186">
        <v>489.53</v>
      </c>
      <c r="E17" s="186">
        <v>4018.08</v>
      </c>
      <c r="F17" s="186">
        <v>1214</v>
      </c>
      <c r="G17" s="186">
        <v>10561</v>
      </c>
      <c r="H17" s="186">
        <v>295.35</v>
      </c>
      <c r="I17" s="186">
        <v>2281.49</v>
      </c>
      <c r="J17" s="186">
        <v>1344</v>
      </c>
      <c r="K17" s="186">
        <v>13983</v>
      </c>
      <c r="L17" s="186">
        <v>12015</v>
      </c>
      <c r="M17" s="186">
        <v>83019</v>
      </c>
      <c r="N17" s="186">
        <v>25.07</v>
      </c>
      <c r="O17" s="186">
        <v>150.66</v>
      </c>
      <c r="P17" s="214">
        <v>3.32</v>
      </c>
      <c r="Q17" s="214">
        <v>25.06</v>
      </c>
      <c r="R17" s="186">
        <v>37.65</v>
      </c>
      <c r="S17" s="186">
        <v>168.74</v>
      </c>
      <c r="T17" s="186">
        <v>0.72</v>
      </c>
      <c r="U17" s="186">
        <v>5.8611</v>
      </c>
      <c r="V17" s="186">
        <v>125</v>
      </c>
      <c r="W17" s="186">
        <v>1388.95</v>
      </c>
      <c r="X17" s="186">
        <v>0.17</v>
      </c>
      <c r="Y17" s="186">
        <v>4.95</v>
      </c>
      <c r="Z17" s="186">
        <v>40.4</v>
      </c>
      <c r="AA17" s="186">
        <v>231.38</v>
      </c>
      <c r="AB17" s="186">
        <v>541</v>
      </c>
      <c r="AC17" s="186">
        <v>3215</v>
      </c>
      <c r="AD17" s="186">
        <v>16.39</v>
      </c>
      <c r="AE17" s="186">
        <v>176.957</v>
      </c>
      <c r="AF17" s="186">
        <v>320</v>
      </c>
      <c r="AG17" s="186">
        <v>1767</v>
      </c>
      <c r="AH17" s="186"/>
      <c r="AI17" s="186"/>
      <c r="AJ17" s="232"/>
      <c r="AK17" s="232"/>
      <c r="AL17" s="232"/>
      <c r="AM17" s="232">
        <v>0.11</v>
      </c>
      <c r="AN17" s="232">
        <v>4884.87</v>
      </c>
      <c r="AO17" s="232">
        <v>2879.63</v>
      </c>
    </row>
    <row r="18" spans="1:41" ht="25.5" customHeight="1">
      <c r="A18" s="184" t="s">
        <v>42</v>
      </c>
      <c r="B18" s="185">
        <f t="shared" si="1"/>
        <v>3064.81433800001</v>
      </c>
      <c r="C18" s="185">
        <f t="shared" si="0"/>
        <v>26106.639872000007</v>
      </c>
      <c r="D18" s="198">
        <v>2104.69857100001</v>
      </c>
      <c r="E18" s="198">
        <v>15348.978875</v>
      </c>
      <c r="F18" s="199">
        <v>6480</v>
      </c>
      <c r="G18" s="200">
        <v>42926</v>
      </c>
      <c r="H18" s="198">
        <v>612.32996</v>
      </c>
      <c r="I18" s="198">
        <v>5162.212886</v>
      </c>
      <c r="J18" s="200">
        <v>6290</v>
      </c>
      <c r="K18" s="200">
        <v>50158</v>
      </c>
      <c r="L18" s="200">
        <v>4436</v>
      </c>
      <c r="M18" s="200">
        <v>41301</v>
      </c>
      <c r="N18" s="198">
        <v>15.942923</v>
      </c>
      <c r="O18" s="198">
        <v>271.065363</v>
      </c>
      <c r="P18" s="198">
        <v>4.813199</v>
      </c>
      <c r="Q18" s="198">
        <v>36.701838</v>
      </c>
      <c r="R18" s="198">
        <v>233.006415</v>
      </c>
      <c r="S18" s="198">
        <v>2032.462162</v>
      </c>
      <c r="T18" s="198">
        <v>2.597264</v>
      </c>
      <c r="U18" s="198">
        <v>238.631829</v>
      </c>
      <c r="V18" s="200">
        <v>0</v>
      </c>
      <c r="W18" s="200">
        <v>0</v>
      </c>
      <c r="X18" s="198">
        <v>0.142177</v>
      </c>
      <c r="Y18" s="198">
        <v>8.799374</v>
      </c>
      <c r="Z18" s="198">
        <v>48.1413759999999</v>
      </c>
      <c r="AA18" s="198">
        <v>1105.240752</v>
      </c>
      <c r="AB18" s="200">
        <v>1479</v>
      </c>
      <c r="AC18" s="200">
        <v>53361</v>
      </c>
      <c r="AD18" s="198">
        <v>0.9471</v>
      </c>
      <c r="AE18" s="198">
        <v>16.276784</v>
      </c>
      <c r="AF18" s="200">
        <v>12</v>
      </c>
      <c r="AG18" s="200">
        <v>211</v>
      </c>
      <c r="AH18" s="233">
        <v>42.195353</v>
      </c>
      <c r="AI18" s="233">
        <v>1884.135292</v>
      </c>
      <c r="AJ18" s="234"/>
      <c r="AK18" s="234"/>
      <c r="AL18" s="235">
        <v>0</v>
      </c>
      <c r="AM18" s="235">
        <v>2.134717</v>
      </c>
      <c r="AN18" s="232">
        <v>9921.91441</v>
      </c>
      <c r="AO18" s="232">
        <v>9604.57</v>
      </c>
    </row>
    <row r="19" spans="1:41" ht="25.5" customHeight="1">
      <c r="A19" s="184" t="s">
        <v>43</v>
      </c>
      <c r="B19" s="185">
        <f t="shared" si="1"/>
        <v>21.17</v>
      </c>
      <c r="C19" s="185">
        <f t="shared" si="0"/>
        <v>575.84</v>
      </c>
      <c r="D19" s="201">
        <v>5.59</v>
      </c>
      <c r="E19" s="201">
        <v>65.92</v>
      </c>
      <c r="F19" s="201">
        <v>30</v>
      </c>
      <c r="G19" s="201">
        <v>302</v>
      </c>
      <c r="H19" s="201">
        <v>2.17</v>
      </c>
      <c r="I19" s="201">
        <v>23.61</v>
      </c>
      <c r="J19" s="201">
        <v>30</v>
      </c>
      <c r="K19" s="201">
        <v>299</v>
      </c>
      <c r="L19" s="201">
        <v>0</v>
      </c>
      <c r="M19" s="201">
        <v>0</v>
      </c>
      <c r="N19" s="201">
        <v>1.08</v>
      </c>
      <c r="O19" s="201">
        <v>19.09</v>
      </c>
      <c r="P19" s="201">
        <v>0</v>
      </c>
      <c r="Q19" s="201">
        <v>2.96</v>
      </c>
      <c r="R19" s="201">
        <v>2.56</v>
      </c>
      <c r="S19" s="201">
        <v>65.28</v>
      </c>
      <c r="T19" s="201">
        <v>0</v>
      </c>
      <c r="U19" s="201">
        <v>0</v>
      </c>
      <c r="V19" s="201">
        <v>0</v>
      </c>
      <c r="W19" s="201">
        <v>0</v>
      </c>
      <c r="X19" s="201">
        <v>1</v>
      </c>
      <c r="Y19" s="201">
        <v>9.12</v>
      </c>
      <c r="Z19" s="201">
        <v>8.72</v>
      </c>
      <c r="AA19" s="201">
        <v>56.05</v>
      </c>
      <c r="AB19" s="201" t="s">
        <v>44</v>
      </c>
      <c r="AC19" s="201" t="s">
        <v>44</v>
      </c>
      <c r="AD19" s="201">
        <v>0.05</v>
      </c>
      <c r="AE19" s="201">
        <v>333.81</v>
      </c>
      <c r="AF19" s="201">
        <v>12</v>
      </c>
      <c r="AG19" s="201">
        <v>882</v>
      </c>
      <c r="AH19" s="201">
        <v>0</v>
      </c>
      <c r="AI19" s="201">
        <v>0</v>
      </c>
      <c r="AJ19" s="232"/>
      <c r="AK19" s="232"/>
      <c r="AL19" s="232">
        <v>0</v>
      </c>
      <c r="AM19" s="236">
        <v>0</v>
      </c>
      <c r="AN19" s="232">
        <v>285.87</v>
      </c>
      <c r="AO19" s="232" t="s">
        <v>45</v>
      </c>
    </row>
    <row r="20" spans="1:41" ht="25.5" customHeight="1">
      <c r="A20" s="184" t="s">
        <v>46</v>
      </c>
      <c r="B20" s="185">
        <f t="shared" si="1"/>
        <v>91.24</v>
      </c>
      <c r="C20" s="185">
        <f t="shared" si="0"/>
        <v>713.68</v>
      </c>
      <c r="D20" s="187">
        <v>78.86</v>
      </c>
      <c r="E20" s="187">
        <v>650.53</v>
      </c>
      <c r="F20" s="187">
        <v>281</v>
      </c>
      <c r="G20" s="187">
        <v>2118</v>
      </c>
      <c r="H20" s="187">
        <v>12.31</v>
      </c>
      <c r="I20" s="187">
        <v>62</v>
      </c>
      <c r="J20" s="187">
        <v>120</v>
      </c>
      <c r="K20" s="187">
        <v>578</v>
      </c>
      <c r="L20" s="187"/>
      <c r="M20" s="187"/>
      <c r="N20" s="187">
        <v>0</v>
      </c>
      <c r="O20" s="187">
        <v>0</v>
      </c>
      <c r="P20" s="187">
        <v>0</v>
      </c>
      <c r="Q20" s="187">
        <v>0</v>
      </c>
      <c r="R20" s="187">
        <v>0</v>
      </c>
      <c r="S20" s="187">
        <v>0</v>
      </c>
      <c r="T20" s="187">
        <v>0</v>
      </c>
      <c r="U20" s="187">
        <v>0</v>
      </c>
      <c r="V20" s="187"/>
      <c r="W20" s="187"/>
      <c r="X20" s="187"/>
      <c r="Y20" s="187"/>
      <c r="Z20" s="187">
        <v>0.07</v>
      </c>
      <c r="AA20" s="187">
        <v>1.15</v>
      </c>
      <c r="AB20" s="187">
        <v>5</v>
      </c>
      <c r="AC20" s="187">
        <v>42</v>
      </c>
      <c r="AD20" s="187"/>
      <c r="AE20" s="187"/>
      <c r="AF20" s="187"/>
      <c r="AG20" s="187"/>
      <c r="AH20" s="187"/>
      <c r="AI20" s="187"/>
      <c r="AJ20" s="232"/>
      <c r="AK20" s="232"/>
      <c r="AL20" s="232"/>
      <c r="AM20" s="232"/>
      <c r="AN20" s="232">
        <v>204.55</v>
      </c>
      <c r="AO20" s="232">
        <v>469.8</v>
      </c>
    </row>
    <row r="21" spans="1:41" s="170" customFormat="1" ht="25.5" customHeight="1">
      <c r="A21" s="202" t="s">
        <v>47</v>
      </c>
      <c r="B21" s="185">
        <f t="shared" si="1"/>
        <v>33.68</v>
      </c>
      <c r="C21" s="185">
        <f t="shared" si="0"/>
        <v>516.3399999999999</v>
      </c>
      <c r="D21" s="203">
        <v>18.72</v>
      </c>
      <c r="E21" s="203">
        <v>202.42</v>
      </c>
      <c r="F21" s="203">
        <v>132</v>
      </c>
      <c r="G21" s="203">
        <v>1095</v>
      </c>
      <c r="H21" s="203">
        <v>5.91</v>
      </c>
      <c r="I21" s="203">
        <v>185.13</v>
      </c>
      <c r="J21" s="203">
        <v>75</v>
      </c>
      <c r="K21" s="203">
        <v>2097</v>
      </c>
      <c r="L21" s="203"/>
      <c r="M21" s="203"/>
      <c r="N21" s="203">
        <v>1.04</v>
      </c>
      <c r="O21" s="203">
        <v>3.98</v>
      </c>
      <c r="P21" s="203">
        <v>-0.06</v>
      </c>
      <c r="Q21" s="203">
        <v>0.01</v>
      </c>
      <c r="R21" s="203">
        <v>7.22</v>
      </c>
      <c r="S21" s="203">
        <v>100.09</v>
      </c>
      <c r="T21" s="203"/>
      <c r="U21" s="203"/>
      <c r="V21" s="203"/>
      <c r="W21" s="203"/>
      <c r="X21" s="203"/>
      <c r="Y21" s="203"/>
      <c r="Z21" s="203">
        <v>0.85</v>
      </c>
      <c r="AA21" s="203">
        <v>24.42</v>
      </c>
      <c r="AB21" s="203"/>
      <c r="AC21" s="203"/>
      <c r="AD21" s="203"/>
      <c r="AE21" s="203">
        <v>0.29</v>
      </c>
      <c r="AF21" s="203"/>
      <c r="AG21" s="203"/>
      <c r="AH21" s="203"/>
      <c r="AI21" s="203"/>
      <c r="AJ21" s="232"/>
      <c r="AK21" s="232"/>
      <c r="AL21" s="232"/>
      <c r="AM21" s="232"/>
      <c r="AN21" s="232">
        <v>262.38</v>
      </c>
      <c r="AO21" s="232">
        <v>355.25</v>
      </c>
    </row>
    <row r="22" spans="1:41" ht="25.5" customHeight="1">
      <c r="A22" s="184" t="s">
        <v>48</v>
      </c>
      <c r="B22" s="185">
        <f t="shared" si="1"/>
        <v>217.37</v>
      </c>
      <c r="C22" s="185">
        <f t="shared" si="0"/>
        <v>976.2</v>
      </c>
      <c r="D22" s="186">
        <v>179.79</v>
      </c>
      <c r="E22" s="186">
        <v>691.87</v>
      </c>
      <c r="F22" s="186">
        <v>668</v>
      </c>
      <c r="G22" s="186">
        <v>2932</v>
      </c>
      <c r="H22" s="186">
        <v>33.32</v>
      </c>
      <c r="I22" s="186">
        <v>228.12</v>
      </c>
      <c r="J22" s="186">
        <v>569</v>
      </c>
      <c r="K22" s="186">
        <v>2908</v>
      </c>
      <c r="L22" s="186">
        <v>0</v>
      </c>
      <c r="M22" s="186">
        <v>0</v>
      </c>
      <c r="N22" s="186">
        <v>0</v>
      </c>
      <c r="O22" s="186">
        <v>0.69</v>
      </c>
      <c r="P22" s="186">
        <v>0.12</v>
      </c>
      <c r="Q22" s="186">
        <v>5.41</v>
      </c>
      <c r="R22" s="186">
        <v>0.05</v>
      </c>
      <c r="S22" s="186">
        <v>13.79</v>
      </c>
      <c r="T22" s="186">
        <v>0</v>
      </c>
      <c r="U22" s="186">
        <v>0</v>
      </c>
      <c r="V22" s="186">
        <v>0</v>
      </c>
      <c r="W22" s="186">
        <v>0</v>
      </c>
      <c r="X22" s="186">
        <v>0</v>
      </c>
      <c r="Y22" s="186">
        <v>0</v>
      </c>
      <c r="Z22" s="186">
        <v>2.52</v>
      </c>
      <c r="AA22" s="186">
        <v>15.09</v>
      </c>
      <c r="AB22" s="186">
        <v>0</v>
      </c>
      <c r="AC22" s="186"/>
      <c r="AD22" s="186">
        <v>1.57</v>
      </c>
      <c r="AE22" s="186">
        <v>21.23</v>
      </c>
      <c r="AF22" s="186">
        <v>0</v>
      </c>
      <c r="AG22" s="186">
        <v>0</v>
      </c>
      <c r="AH22" s="186">
        <v>0</v>
      </c>
      <c r="AI22" s="186">
        <v>0</v>
      </c>
      <c r="AJ22" s="232"/>
      <c r="AK22" s="232"/>
      <c r="AL22" s="232"/>
      <c r="AM22" s="232"/>
      <c r="AN22" s="232">
        <v>449.94</v>
      </c>
      <c r="AO22" s="232">
        <v>449.06</v>
      </c>
    </row>
    <row r="23" spans="1:41" ht="25.5" customHeight="1">
      <c r="A23" s="184" t="s">
        <v>49</v>
      </c>
      <c r="B23" s="185">
        <f t="shared" si="1"/>
        <v>286.9302459999959</v>
      </c>
      <c r="C23" s="185">
        <f t="shared" si="0"/>
        <v>3813.363129566013</v>
      </c>
      <c r="D23" s="187">
        <v>169.484115</v>
      </c>
      <c r="E23" s="187">
        <v>1991.3272113962257</v>
      </c>
      <c r="F23" s="151">
        <v>679</v>
      </c>
      <c r="G23" s="187">
        <v>7507</v>
      </c>
      <c r="H23" s="187">
        <v>88.805284999996</v>
      </c>
      <c r="I23" s="187">
        <v>995.3741249622396</v>
      </c>
      <c r="J23" s="151">
        <v>650</v>
      </c>
      <c r="K23" s="187">
        <v>7346</v>
      </c>
      <c r="L23" s="187">
        <v>3171</v>
      </c>
      <c r="M23" s="187">
        <v>34147</v>
      </c>
      <c r="N23" s="187">
        <v>0</v>
      </c>
      <c r="O23" s="187">
        <v>26.1492267358491</v>
      </c>
      <c r="P23" s="151">
        <v>0.117878</v>
      </c>
      <c r="Q23" s="187">
        <v>0.3274914528301883</v>
      </c>
      <c r="R23" s="187">
        <v>17.609801</v>
      </c>
      <c r="S23" s="187">
        <v>263.6828502075472</v>
      </c>
      <c r="T23" s="187">
        <v>0</v>
      </c>
      <c r="U23" s="187">
        <v>0</v>
      </c>
      <c r="V23" s="187">
        <v>0</v>
      </c>
      <c r="W23" s="187">
        <v>0</v>
      </c>
      <c r="X23" s="187">
        <v>0</v>
      </c>
      <c r="Y23" s="187">
        <v>0</v>
      </c>
      <c r="Z23" s="187">
        <v>10.9131669999999</v>
      </c>
      <c r="AA23" s="187">
        <v>526.1757908490567</v>
      </c>
      <c r="AB23" s="217">
        <v>1147</v>
      </c>
      <c r="AC23" s="217">
        <v>115786</v>
      </c>
      <c r="AD23" s="217">
        <v>0</v>
      </c>
      <c r="AE23" s="217">
        <v>0.90943396226415</v>
      </c>
      <c r="AF23" s="217">
        <v>0</v>
      </c>
      <c r="AG23" s="217">
        <v>100</v>
      </c>
      <c r="AH23" s="217">
        <v>0</v>
      </c>
      <c r="AI23" s="217">
        <v>9.417</v>
      </c>
      <c r="AJ23" s="232"/>
      <c r="AK23" s="232"/>
      <c r="AL23" s="232">
        <v>0</v>
      </c>
      <c r="AM23" s="232">
        <v>0</v>
      </c>
      <c r="AN23" s="232">
        <v>2180.36</v>
      </c>
      <c r="AO23" s="232">
        <v>1669.67</v>
      </c>
    </row>
    <row r="24" spans="1:41" ht="25.5" customHeight="1">
      <c r="A24" s="184" t="s">
        <v>50</v>
      </c>
      <c r="B24" s="185">
        <f t="shared" si="1"/>
        <v>213.19638000000018</v>
      </c>
      <c r="C24" s="185">
        <f t="shared" si="0"/>
        <v>1580.183902</v>
      </c>
      <c r="D24" s="204">
        <v>113.69449400000019</v>
      </c>
      <c r="E24" s="204">
        <v>956.4861060000001</v>
      </c>
      <c r="F24" s="205">
        <v>320</v>
      </c>
      <c r="G24" s="204">
        <v>2866</v>
      </c>
      <c r="H24" s="204">
        <v>97.10881799999999</v>
      </c>
      <c r="I24" s="204">
        <v>572.941885</v>
      </c>
      <c r="J24" s="204">
        <v>987</v>
      </c>
      <c r="K24" s="204">
        <v>6082</v>
      </c>
      <c r="L24" s="204">
        <v>0</v>
      </c>
      <c r="M24" s="204">
        <v>0</v>
      </c>
      <c r="N24" s="204">
        <v>0</v>
      </c>
      <c r="O24" s="204">
        <v>9.208492999999999</v>
      </c>
      <c r="P24" s="204">
        <v>0</v>
      </c>
      <c r="Q24" s="204">
        <v>0</v>
      </c>
      <c r="R24" s="204">
        <v>1.595472000000008</v>
      </c>
      <c r="S24" s="204">
        <v>34.088609000000005</v>
      </c>
      <c r="T24" s="204">
        <v>0</v>
      </c>
      <c r="U24" s="204">
        <v>0</v>
      </c>
      <c r="V24" s="204">
        <v>0</v>
      </c>
      <c r="W24" s="204">
        <v>0</v>
      </c>
      <c r="X24" s="204">
        <v>0</v>
      </c>
      <c r="Y24" s="204">
        <v>0</v>
      </c>
      <c r="Z24" s="204">
        <v>0.7975959999999995</v>
      </c>
      <c r="AA24" s="204">
        <v>7.458809</v>
      </c>
      <c r="AB24" s="204">
        <v>58</v>
      </c>
      <c r="AC24" s="204">
        <v>980</v>
      </c>
      <c r="AD24" s="204">
        <v>0</v>
      </c>
      <c r="AE24" s="204">
        <v>0</v>
      </c>
      <c r="AF24" s="204">
        <v>0</v>
      </c>
      <c r="AG24" s="204">
        <v>0</v>
      </c>
      <c r="AH24" s="204">
        <v>0</v>
      </c>
      <c r="AI24" s="204">
        <v>0</v>
      </c>
      <c r="AJ24" s="232"/>
      <c r="AK24" s="232"/>
      <c r="AL24" s="232">
        <v>0</v>
      </c>
      <c r="AM24" s="232">
        <v>0</v>
      </c>
      <c r="AN24" s="232">
        <v>960.380707</v>
      </c>
      <c r="AO24" s="232">
        <v>813.179021</v>
      </c>
    </row>
    <row r="25" spans="1:41" ht="25.5" customHeight="1">
      <c r="A25" s="184" t="s">
        <v>51</v>
      </c>
      <c r="B25" s="185">
        <f t="shared" si="1"/>
        <v>540.0699999999999</v>
      </c>
      <c r="C25" s="185">
        <f t="shared" si="0"/>
        <v>7960.0199999999995</v>
      </c>
      <c r="D25" s="186">
        <v>310.12</v>
      </c>
      <c r="E25" s="186">
        <v>4870.87</v>
      </c>
      <c r="F25" s="186">
        <v>1294</v>
      </c>
      <c r="G25" s="186">
        <v>19970</v>
      </c>
      <c r="H25" s="186">
        <v>105.09</v>
      </c>
      <c r="I25" s="186">
        <v>1648.73</v>
      </c>
      <c r="J25" s="186">
        <v>1319</v>
      </c>
      <c r="K25" s="186">
        <v>20720</v>
      </c>
      <c r="L25" s="186"/>
      <c r="M25" s="186"/>
      <c r="N25" s="186">
        <v>4.45</v>
      </c>
      <c r="O25" s="186">
        <v>71.86</v>
      </c>
      <c r="P25" s="186">
        <v>0.04</v>
      </c>
      <c r="Q25" s="186">
        <v>0.4</v>
      </c>
      <c r="R25" s="186">
        <v>75.91</v>
      </c>
      <c r="S25" s="186">
        <v>484.57</v>
      </c>
      <c r="T25" s="186">
        <v>2.13</v>
      </c>
      <c r="U25" s="186">
        <v>46.03</v>
      </c>
      <c r="V25" s="186"/>
      <c r="W25" s="186"/>
      <c r="X25" s="186">
        <v>0.33</v>
      </c>
      <c r="Y25" s="186">
        <v>-0.42</v>
      </c>
      <c r="Z25" s="186">
        <v>40.98</v>
      </c>
      <c r="AA25" s="186">
        <v>751.52</v>
      </c>
      <c r="AB25" s="186">
        <v>616</v>
      </c>
      <c r="AC25" s="186">
        <v>11166</v>
      </c>
      <c r="AD25" s="186">
        <v>1.02</v>
      </c>
      <c r="AE25" s="186">
        <v>84.56</v>
      </c>
      <c r="AF25" s="186">
        <v>38</v>
      </c>
      <c r="AG25" s="186">
        <v>1477</v>
      </c>
      <c r="AH25" s="186"/>
      <c r="AI25" s="186"/>
      <c r="AJ25" s="232"/>
      <c r="AK25" s="232"/>
      <c r="AL25" s="186"/>
      <c r="AM25" s="186">
        <v>1.9</v>
      </c>
      <c r="AN25" s="186">
        <v>3731.85</v>
      </c>
      <c r="AO25" s="186">
        <v>2193.21</v>
      </c>
    </row>
    <row r="26" spans="1:41" ht="33" customHeight="1">
      <c r="A26" s="184" t="s">
        <v>52</v>
      </c>
      <c r="B26" s="185">
        <f>SUM(B9:B25)</f>
        <v>29890.822719566044</v>
      </c>
      <c r="C26" s="185">
        <f t="shared" si="0"/>
        <v>356195.91726169793</v>
      </c>
      <c r="D26" s="185">
        <f>SUM(D9:D25)</f>
        <v>18843.081418679256</v>
      </c>
      <c r="E26" s="185">
        <f>SUM(E9:E25)</f>
        <v>170654.16455749053</v>
      </c>
      <c r="F26" s="185">
        <f>SUM(F9:F25)</f>
        <v>60160</v>
      </c>
      <c r="G26" s="185">
        <f aca="true" t="shared" si="2" ref="G26:M26">SUM(G9:G25)</f>
        <v>509662</v>
      </c>
      <c r="H26" s="185">
        <f t="shared" si="2"/>
        <v>6395.810562999995</v>
      </c>
      <c r="I26" s="185">
        <f t="shared" si="2"/>
        <v>59682.01889596225</v>
      </c>
      <c r="J26" s="185">
        <f t="shared" si="2"/>
        <v>65153</v>
      </c>
      <c r="K26" s="185">
        <f t="shared" si="2"/>
        <v>613298</v>
      </c>
      <c r="L26" s="185">
        <f t="shared" si="2"/>
        <v>59287</v>
      </c>
      <c r="M26" s="185">
        <f t="shared" si="2"/>
        <v>631104</v>
      </c>
      <c r="N26" s="185">
        <f aca="true" t="shared" si="3" ref="N26:T26">SUM(N9:N25)</f>
        <v>533.1225983773586</v>
      </c>
      <c r="O26" s="185">
        <f t="shared" si="3"/>
        <v>5793.417935075471</v>
      </c>
      <c r="P26" s="185">
        <f t="shared" si="3"/>
        <v>85.93911196226415</v>
      </c>
      <c r="Q26" s="185">
        <f t="shared" si="3"/>
        <v>2268.9152392830724</v>
      </c>
      <c r="R26" s="185">
        <f t="shared" si="3"/>
        <v>2020.7542280000002</v>
      </c>
      <c r="S26" s="185">
        <f t="shared" si="3"/>
        <v>15541.623847566034</v>
      </c>
      <c r="T26" s="185">
        <f t="shared" si="3"/>
        <v>14.796250999999998</v>
      </c>
      <c r="U26" s="185">
        <f aca="true" t="shared" si="4" ref="U26:AO26">SUM(U9:U25)</f>
        <v>729.5149786981132</v>
      </c>
      <c r="V26" s="185">
        <f t="shared" si="4"/>
        <v>323.17112899999995</v>
      </c>
      <c r="W26" s="185">
        <f t="shared" si="4"/>
        <v>2113.851487679245</v>
      </c>
      <c r="X26" s="185">
        <f t="shared" si="4"/>
        <v>55.26284673584905</v>
      </c>
      <c r="Y26" s="185">
        <f t="shared" si="4"/>
        <v>409.6126394150943</v>
      </c>
      <c r="Z26" s="185">
        <f t="shared" si="4"/>
        <v>893.8538464339617</v>
      </c>
      <c r="AA26" s="185">
        <f t="shared" si="4"/>
        <v>11638.273790490464</v>
      </c>
      <c r="AB26" s="185">
        <f t="shared" si="4"/>
        <v>41380</v>
      </c>
      <c r="AC26" s="185">
        <f t="shared" si="4"/>
        <v>1197303</v>
      </c>
      <c r="AD26" s="185">
        <f t="shared" si="4"/>
        <v>142.2595653773585</v>
      </c>
      <c r="AE26" s="185">
        <f t="shared" si="4"/>
        <v>31263.103240339624</v>
      </c>
      <c r="AF26" s="185">
        <f t="shared" si="4"/>
        <v>475</v>
      </c>
      <c r="AG26" s="185">
        <f t="shared" si="4"/>
        <v>5189</v>
      </c>
      <c r="AH26" s="185">
        <f t="shared" si="4"/>
        <v>565.669861</v>
      </c>
      <c r="AI26" s="185">
        <f t="shared" si="4"/>
        <v>20933.250960999998</v>
      </c>
      <c r="AJ26" s="185">
        <f t="shared" si="4"/>
        <v>0</v>
      </c>
      <c r="AK26" s="185">
        <f t="shared" si="4"/>
        <v>34604.29</v>
      </c>
      <c r="AL26" s="185">
        <f t="shared" si="4"/>
        <v>17.1013</v>
      </c>
      <c r="AM26" s="185">
        <f t="shared" si="4"/>
        <v>563.8796886981132</v>
      </c>
      <c r="AN26" s="185">
        <f t="shared" si="4"/>
        <v>163058.26711999997</v>
      </c>
      <c r="AO26" s="185">
        <f t="shared" si="4"/>
        <v>154875.55973986792</v>
      </c>
    </row>
    <row r="27" spans="1:41" ht="33" customHeight="1">
      <c r="A27" s="206" t="s">
        <v>53</v>
      </c>
      <c r="B27" s="206"/>
      <c r="C27" s="206"/>
      <c r="D27" s="206"/>
      <c r="E27" s="206"/>
      <c r="F27" s="206"/>
      <c r="G27" s="206"/>
      <c r="H27" s="207"/>
      <c r="I27" s="215"/>
      <c r="J27" s="215"/>
      <c r="K27" s="215"/>
      <c r="L27" s="215"/>
      <c r="M27" s="207"/>
      <c r="N27" s="215"/>
      <c r="O27" s="215"/>
      <c r="P27" s="215"/>
      <c r="Q27" s="215"/>
      <c r="R27" s="215"/>
      <c r="S27" s="215"/>
      <c r="T27" s="215"/>
      <c r="U27" s="215"/>
      <c r="V27" s="215"/>
      <c r="W27" s="215"/>
      <c r="X27" s="216"/>
      <c r="Y27" s="216"/>
      <c r="Z27" s="216"/>
      <c r="AA27" s="216"/>
      <c r="AB27" s="216"/>
      <c r="AC27" s="218"/>
      <c r="AD27" s="216"/>
      <c r="AE27" s="216"/>
      <c r="AF27" s="218"/>
      <c r="AG27" s="218"/>
      <c r="AH27" s="216"/>
      <c r="AI27" s="216"/>
      <c r="AL27" s="216"/>
      <c r="AM27" s="216"/>
      <c r="AN27" s="216"/>
      <c r="AO27" s="216"/>
    </row>
  </sheetData>
  <sheetProtection/>
  <mergeCells count="76">
    <mergeCell ref="A1:M1"/>
    <mergeCell ref="A2:M2"/>
    <mergeCell ref="D3:AM3"/>
    <mergeCell ref="D4:M4"/>
    <mergeCell ref="N4:AM4"/>
    <mergeCell ref="D5:G5"/>
    <mergeCell ref="H5:M5"/>
    <mergeCell ref="N5:O5"/>
    <mergeCell ref="P5:Q5"/>
    <mergeCell ref="R5:S5"/>
    <mergeCell ref="T5:U5"/>
    <mergeCell ref="V5:W5"/>
    <mergeCell ref="X5:Y5"/>
    <mergeCell ref="Z5:AC5"/>
    <mergeCell ref="AD5:AG5"/>
    <mergeCell ref="AH5:AI5"/>
    <mergeCell ref="AJ5:AK5"/>
    <mergeCell ref="AL5:AM5"/>
    <mergeCell ref="D6:E6"/>
    <mergeCell ref="F6:G6"/>
    <mergeCell ref="H6:I6"/>
    <mergeCell ref="J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J7:K7"/>
    <mergeCell ref="L7:M7"/>
    <mergeCell ref="A27:G27"/>
    <mergeCell ref="A3:A8"/>
    <mergeCell ref="B3:B8"/>
    <mergeCell ref="C3:C8"/>
    <mergeCell ref="D7:D8"/>
    <mergeCell ref="E7:E8"/>
    <mergeCell ref="F7:F8"/>
    <mergeCell ref="G7:G8"/>
    <mergeCell ref="H7:H8"/>
    <mergeCell ref="I7:I8"/>
    <mergeCell ref="N7:N8"/>
    <mergeCell ref="O7:O8"/>
    <mergeCell ref="P7:P8"/>
    <mergeCell ref="Q7:Q8"/>
    <mergeCell ref="R7:R8"/>
    <mergeCell ref="S7:S8"/>
    <mergeCell ref="T7:T8"/>
    <mergeCell ref="U7:U8"/>
    <mergeCell ref="V7:V8"/>
    <mergeCell ref="W7:W8"/>
    <mergeCell ref="X7:X8"/>
    <mergeCell ref="Y7:Y8"/>
    <mergeCell ref="Z7:Z8"/>
    <mergeCell ref="AA7:AA8"/>
    <mergeCell ref="AB7:AB8"/>
    <mergeCell ref="AC7:AC8"/>
    <mergeCell ref="AD7:AD8"/>
    <mergeCell ref="AE7:AE8"/>
    <mergeCell ref="AF7:AF8"/>
    <mergeCell ref="AG7:AG8"/>
    <mergeCell ref="AH7:AH8"/>
    <mergeCell ref="AI7:AI8"/>
    <mergeCell ref="AJ7:AJ8"/>
    <mergeCell ref="AK7:AK8"/>
    <mergeCell ref="AL7:AL8"/>
    <mergeCell ref="AM7:AM8"/>
    <mergeCell ref="AN6:AN8"/>
    <mergeCell ref="AO6:AO8"/>
    <mergeCell ref="AN3:AO5"/>
  </mergeCells>
  <printOptions/>
  <pageMargins left="0.75" right="0.75" top="1" bottom="1" header="0.5" footer="0.5"/>
  <pageSetup horizontalDpi="600" verticalDpi="600" orientation="landscape" paperSize="9" scale="64"/>
  <colBreaks count="1" manualBreakCount="1">
    <brk id="1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Z25"/>
  <sheetViews>
    <sheetView showZeros="0" zoomScaleSheetLayoutView="85" workbookViewId="0" topLeftCell="A1">
      <pane xSplit="1" ySplit="3" topLeftCell="W4" activePane="bottomRight" state="frozen"/>
      <selection pane="bottomRight" activeCell="AK7" sqref="AK7:AL24"/>
    </sheetView>
  </sheetViews>
  <sheetFormatPr defaultColWidth="8.00390625" defaultRowHeight="14.25"/>
  <cols>
    <col min="1" max="1" width="9.125" style="78" customWidth="1"/>
    <col min="2" max="2" width="11.00390625" style="79" customWidth="1"/>
    <col min="3" max="3" width="10.875" style="80" customWidth="1"/>
    <col min="4" max="4" width="7.75390625" style="79" customWidth="1"/>
    <col min="5" max="5" width="8.00390625" style="81" customWidth="1"/>
    <col min="6" max="6" width="7.125" style="79" customWidth="1"/>
    <col min="7" max="7" width="11.00390625" style="81" customWidth="1"/>
    <col min="8" max="8" width="11.25390625" style="81" customWidth="1"/>
    <col min="9" max="9" width="8.25390625" style="81" customWidth="1"/>
    <col min="10" max="10" width="9.625" style="81" customWidth="1"/>
    <col min="11" max="11" width="10.875" style="81" customWidth="1"/>
    <col min="12" max="12" width="11.25390625" style="81" customWidth="1"/>
    <col min="13" max="13" width="9.75390625" style="79" customWidth="1"/>
    <col min="14" max="14" width="9.875" style="79" customWidth="1"/>
    <col min="15" max="15" width="8.50390625" style="82" customWidth="1"/>
    <col min="16" max="16" width="7.75390625" style="79" customWidth="1"/>
    <col min="17" max="18" width="9.75390625" style="81" customWidth="1"/>
    <col min="19" max="19" width="8.50390625" style="81" customWidth="1"/>
    <col min="20" max="20" width="9.375" style="81" customWidth="1"/>
    <col min="21" max="21" width="8.75390625" style="81" customWidth="1"/>
    <col min="22" max="22" width="7.75390625" style="81" customWidth="1"/>
    <col min="23" max="23" width="9.50390625" style="79" customWidth="1"/>
    <col min="24" max="24" width="10.00390625" style="79" customWidth="1"/>
    <col min="25" max="25" width="8.625" style="79" customWidth="1"/>
    <col min="26" max="26" width="7.50390625" style="79" customWidth="1"/>
    <col min="27" max="27" width="8.75390625" style="81" customWidth="1"/>
    <col min="28" max="28" width="9.75390625" style="81" customWidth="1"/>
    <col min="29" max="32" width="7.75390625" style="81" customWidth="1"/>
    <col min="33" max="34" width="8.625" style="79" customWidth="1"/>
    <col min="35" max="35" width="7.875" style="79" customWidth="1"/>
    <col min="36" max="36" width="7.50390625" style="79" customWidth="1"/>
    <col min="37" max="37" width="9.25390625" style="81" customWidth="1"/>
    <col min="38" max="38" width="8.75390625" style="81" customWidth="1"/>
    <col min="39" max="41" width="7.75390625" style="81" customWidth="1"/>
    <col min="42" max="42" width="9.50390625" style="81" customWidth="1"/>
    <col min="43" max="43" width="8.75390625" style="79" customWidth="1"/>
    <col min="44" max="44" width="8.00390625" style="79" customWidth="1"/>
    <col min="45" max="45" width="8.625" style="82" customWidth="1"/>
    <col min="46" max="46" width="6.875" style="79" customWidth="1"/>
    <col min="47" max="51" width="7.75390625" style="81" customWidth="1"/>
    <col min="52" max="52" width="10.00390625" style="81" customWidth="1"/>
    <col min="53" max="53" width="9.25390625" style="79" customWidth="1"/>
    <col min="54" max="54" width="8.875" style="79" customWidth="1"/>
    <col min="55" max="55" width="8.125" style="79" customWidth="1"/>
    <col min="56" max="56" width="7.625" style="79" customWidth="1"/>
    <col min="57" max="57" width="9.00390625" style="81" customWidth="1"/>
    <col min="58" max="58" width="8.75390625" style="81" customWidth="1"/>
    <col min="59" max="59" width="9.125" style="81" customWidth="1"/>
    <col min="60" max="60" width="9.875" style="81" customWidth="1"/>
    <col min="61" max="61" width="9.50390625" style="81" customWidth="1"/>
    <col min="62" max="62" width="9.00390625" style="81" customWidth="1"/>
    <col min="63" max="63" width="9.50390625" style="79" customWidth="1"/>
    <col min="64" max="64" width="8.75390625" style="79" customWidth="1"/>
    <col min="65" max="65" width="8.625" style="79" customWidth="1"/>
    <col min="66" max="66" width="9.25390625" style="79" customWidth="1"/>
    <col min="67" max="67" width="8.75390625" style="81" customWidth="1"/>
    <col min="68" max="68" width="8.625" style="81" customWidth="1"/>
    <col min="69" max="71" width="7.75390625" style="81" customWidth="1"/>
    <col min="72" max="72" width="11.25390625" style="81" customWidth="1"/>
    <col min="73" max="73" width="8.50390625" style="79" customWidth="1"/>
    <col min="74" max="74" width="8.875" style="79" customWidth="1"/>
    <col min="75" max="75" width="8.25390625" style="79" customWidth="1"/>
    <col min="76" max="76" width="7.50390625" style="79" customWidth="1"/>
    <col min="77" max="82" width="7.75390625" style="81" customWidth="1"/>
    <col min="83" max="83" width="9.00390625" style="79" customWidth="1"/>
    <col min="84" max="86" width="7.50390625" style="79" customWidth="1"/>
    <col min="87" max="87" width="9.125" style="81" customWidth="1"/>
    <col min="88" max="92" width="7.75390625" style="81" customWidth="1"/>
    <col min="93" max="93" width="9.625" style="79" customWidth="1"/>
    <col min="94" max="94" width="8.875" style="79" customWidth="1"/>
    <col min="95" max="96" width="7.50390625" style="79" customWidth="1"/>
    <col min="97" max="97" width="9.625" style="81" customWidth="1"/>
    <col min="98" max="98" width="8.875" style="81" customWidth="1"/>
    <col min="99" max="101" width="7.75390625" style="81" customWidth="1"/>
    <col min="102" max="102" width="8.75390625" style="81" customWidth="1"/>
    <col min="103" max="103" width="8.75390625" style="79" customWidth="1"/>
    <col min="104" max="105" width="8.25390625" style="79" customWidth="1"/>
    <col min="106" max="106" width="6.875" style="79" customWidth="1"/>
    <col min="107" max="112" width="7.75390625" style="81" customWidth="1"/>
    <col min="113" max="113" width="9.375" style="79" customWidth="1"/>
    <col min="114" max="114" width="8.00390625" style="79" customWidth="1"/>
    <col min="115" max="115" width="7.625" style="79" customWidth="1"/>
    <col min="116" max="116" width="8.625" style="79" bestFit="1" customWidth="1"/>
    <col min="117" max="122" width="7.75390625" style="81" customWidth="1"/>
    <col min="123" max="123" width="8.375" style="79" bestFit="1" customWidth="1"/>
    <col min="124" max="124" width="8.625" style="79" bestFit="1" customWidth="1"/>
    <col min="125" max="125" width="8.125" style="79" bestFit="1" customWidth="1"/>
    <col min="126" max="126" width="8.625" style="79" bestFit="1" customWidth="1"/>
    <col min="127" max="132" width="7.75390625" style="81" customWidth="1"/>
    <col min="133" max="134" width="8.375" style="79" bestFit="1" customWidth="1"/>
    <col min="135" max="135" width="9.125" style="79" customWidth="1"/>
    <col min="136" max="136" width="8.125" style="79" bestFit="1" customWidth="1"/>
    <col min="137" max="142" width="7.75390625" style="81" customWidth="1"/>
    <col min="143" max="143" width="8.625" style="79" bestFit="1" customWidth="1"/>
    <col min="144" max="146" width="8.125" style="79" bestFit="1" customWidth="1"/>
    <col min="147" max="148" width="7.75390625" style="81" customWidth="1"/>
    <col min="149" max="149" width="8.75390625" style="81" customWidth="1"/>
    <col min="150" max="152" width="7.75390625" style="81" customWidth="1"/>
    <col min="153" max="154" width="8.50390625" style="79" bestFit="1" customWidth="1"/>
    <col min="155" max="155" width="8.125" style="79" bestFit="1" customWidth="1"/>
    <col min="156" max="156" width="8.125" style="79" customWidth="1"/>
    <col min="157" max="157" width="8.375" style="79" customWidth="1"/>
    <col min="158" max="158" width="8.50390625" style="79" bestFit="1" customWidth="1"/>
    <col min="159" max="159" width="8.125" style="79" bestFit="1" customWidth="1"/>
    <col min="160" max="162" width="8.375" style="79" bestFit="1" customWidth="1"/>
    <col min="163" max="164" width="8.50390625" style="79" bestFit="1" customWidth="1"/>
    <col min="165" max="165" width="8.125" style="79" bestFit="1" customWidth="1"/>
    <col min="166" max="166" width="10.25390625" style="79" customWidth="1"/>
    <col min="167" max="168" width="8.50390625" style="79" bestFit="1" customWidth="1"/>
    <col min="169" max="172" width="8.125" style="79" bestFit="1" customWidth="1"/>
    <col min="173" max="174" width="8.50390625" style="79" bestFit="1" customWidth="1"/>
    <col min="175" max="175" width="8.125" style="79" bestFit="1" customWidth="1"/>
    <col min="176" max="176" width="9.125" style="79" customWidth="1"/>
    <col min="177" max="178" width="8.50390625" style="79" bestFit="1" customWidth="1"/>
    <col min="179" max="179" width="8.125" style="79" bestFit="1" customWidth="1"/>
    <col min="180" max="180" width="8.375" style="79" bestFit="1" customWidth="1"/>
    <col min="181" max="182" width="8.125" style="79" bestFit="1" customWidth="1"/>
    <col min="183" max="16384" width="8.00390625" style="79" customWidth="1"/>
  </cols>
  <sheetData>
    <row r="1" spans="1:152" s="71" customFormat="1" ht="41.25" customHeight="1">
      <c r="A1" s="83" t="s">
        <v>54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111"/>
      <c r="AL1" s="111"/>
      <c r="AM1" s="111"/>
      <c r="AN1" s="111"/>
      <c r="AO1" s="111"/>
      <c r="AP1" s="111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  <c r="BM1" s="98"/>
      <c r="BN1" s="98"/>
      <c r="BO1" s="98"/>
      <c r="BP1" s="98"/>
      <c r="BQ1" s="98"/>
      <c r="BR1" s="98"/>
      <c r="BS1" s="98"/>
      <c r="BT1" s="98"/>
      <c r="BU1" s="98"/>
      <c r="BV1" s="98"/>
      <c r="BW1" s="98"/>
      <c r="BX1" s="98"/>
      <c r="BY1" s="111"/>
      <c r="BZ1" s="111"/>
      <c r="CA1" s="111"/>
      <c r="CB1" s="111"/>
      <c r="CC1" s="111"/>
      <c r="CD1" s="111"/>
      <c r="CE1" s="98"/>
      <c r="CF1" s="98"/>
      <c r="CG1" s="98"/>
      <c r="CH1" s="98"/>
      <c r="CI1" s="98"/>
      <c r="CJ1" s="98"/>
      <c r="CK1" s="98"/>
      <c r="CL1" s="98"/>
      <c r="CM1" s="98"/>
      <c r="CN1" s="98"/>
      <c r="CO1" s="98"/>
      <c r="CP1" s="98"/>
      <c r="CQ1" s="98"/>
      <c r="CR1" s="98"/>
      <c r="CS1" s="98"/>
      <c r="CT1" s="98"/>
      <c r="CU1" s="98"/>
      <c r="CV1" s="98"/>
      <c r="CW1" s="98"/>
      <c r="CX1" s="98"/>
      <c r="CY1" s="98"/>
      <c r="CZ1" s="98"/>
      <c r="DA1" s="98"/>
      <c r="DB1" s="98"/>
      <c r="DC1" s="111"/>
      <c r="DD1" s="111"/>
      <c r="DE1" s="111"/>
      <c r="DF1" s="111"/>
      <c r="DG1" s="111"/>
      <c r="DH1" s="111"/>
      <c r="DM1" s="111"/>
      <c r="DN1" s="111"/>
      <c r="DO1" s="111"/>
      <c r="DP1" s="111"/>
      <c r="DQ1" s="111"/>
      <c r="DR1" s="111"/>
      <c r="DW1" s="111"/>
      <c r="DX1" s="111"/>
      <c r="DY1" s="111"/>
      <c r="DZ1" s="111"/>
      <c r="EA1" s="111"/>
      <c r="EB1" s="111"/>
      <c r="EG1" s="111"/>
      <c r="EH1" s="111"/>
      <c r="EI1" s="111"/>
      <c r="EJ1" s="111"/>
      <c r="EK1" s="111"/>
      <c r="EL1" s="111"/>
      <c r="EQ1" s="111"/>
      <c r="ER1" s="111"/>
      <c r="ES1" s="111"/>
      <c r="ET1" s="111"/>
      <c r="EU1" s="111"/>
      <c r="EV1" s="111"/>
    </row>
    <row r="2" spans="1:152" s="72" customFormat="1" ht="22.5" customHeight="1">
      <c r="A2" s="84" t="str">
        <f>'产险渠道报表1'!A2</f>
        <v>制表单位：赣州市保险行业协会                 填报日期 2019年9月15日                       (货币单位:万元)     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O2" s="99"/>
      <c r="Q2" s="110"/>
      <c r="R2" s="110"/>
      <c r="S2" s="110"/>
      <c r="T2" s="110"/>
      <c r="U2" s="110"/>
      <c r="V2" s="110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112"/>
      <c r="AK2" s="113"/>
      <c r="AL2" s="113"/>
      <c r="AM2" s="113"/>
      <c r="AN2" s="113"/>
      <c r="AO2" s="113"/>
      <c r="AP2" s="113"/>
      <c r="AQ2" s="84"/>
      <c r="AR2" s="84"/>
      <c r="AS2" s="84"/>
      <c r="AT2" s="84"/>
      <c r="AU2" s="113"/>
      <c r="AV2" s="113"/>
      <c r="AW2" s="113"/>
      <c r="AX2" s="113"/>
      <c r="AY2" s="113"/>
      <c r="AZ2" s="113"/>
      <c r="BE2" s="113"/>
      <c r="BF2" s="113"/>
      <c r="BG2" s="113"/>
      <c r="BH2" s="113"/>
      <c r="BI2" s="113"/>
      <c r="BJ2" s="113"/>
      <c r="BO2" s="113"/>
      <c r="BP2" s="113"/>
      <c r="BQ2" s="113"/>
      <c r="BR2" s="113"/>
      <c r="BS2" s="113"/>
      <c r="BT2" s="113"/>
      <c r="BU2" s="84"/>
      <c r="BV2" s="84"/>
      <c r="BW2" s="84"/>
      <c r="BX2" s="84"/>
      <c r="BY2" s="113"/>
      <c r="BZ2" s="113"/>
      <c r="CA2" s="113"/>
      <c r="CB2" s="113"/>
      <c r="CC2" s="113"/>
      <c r="CD2" s="113"/>
      <c r="CE2" s="84"/>
      <c r="CF2" s="84"/>
      <c r="CG2" s="84"/>
      <c r="CH2" s="84"/>
      <c r="CI2" s="113"/>
      <c r="CJ2" s="113"/>
      <c r="CK2" s="113"/>
      <c r="CL2" s="113"/>
      <c r="CM2" s="113"/>
      <c r="CN2" s="113"/>
      <c r="CS2" s="113"/>
      <c r="CT2" s="113"/>
      <c r="CU2" s="113"/>
      <c r="CV2" s="113"/>
      <c r="CW2" s="113"/>
      <c r="CX2" s="113"/>
      <c r="CY2" s="84"/>
      <c r="CZ2" s="84"/>
      <c r="DA2" s="84"/>
      <c r="DB2" s="84"/>
      <c r="DC2" s="113"/>
      <c r="DD2" s="113"/>
      <c r="DE2" s="113"/>
      <c r="DF2" s="113"/>
      <c r="DG2" s="113"/>
      <c r="DH2" s="113"/>
      <c r="DM2" s="113"/>
      <c r="DN2" s="113"/>
      <c r="DO2" s="113"/>
      <c r="DP2" s="113"/>
      <c r="DQ2" s="113"/>
      <c r="DR2" s="113"/>
      <c r="DW2" s="113"/>
      <c r="DX2" s="113"/>
      <c r="DY2" s="113"/>
      <c r="DZ2" s="113"/>
      <c r="EA2" s="113"/>
      <c r="EB2" s="113"/>
      <c r="EG2" s="113"/>
      <c r="EH2" s="113"/>
      <c r="EI2" s="113"/>
      <c r="EJ2" s="113"/>
      <c r="EK2" s="113"/>
      <c r="EL2" s="113"/>
      <c r="EQ2" s="113"/>
      <c r="ER2" s="113"/>
      <c r="ES2" s="113"/>
      <c r="ET2" s="113"/>
      <c r="EU2" s="113"/>
      <c r="EV2" s="113"/>
    </row>
    <row r="3" spans="1:182" s="73" customFormat="1" ht="31.5" customHeight="1">
      <c r="A3" s="85"/>
      <c r="B3" s="86" t="s">
        <v>55</v>
      </c>
      <c r="C3" s="87"/>
      <c r="D3" s="87"/>
      <c r="E3" s="87"/>
      <c r="F3" s="87"/>
      <c r="G3" s="87"/>
      <c r="H3" s="87"/>
      <c r="I3" s="87"/>
      <c r="J3" s="87"/>
      <c r="K3" s="87"/>
      <c r="L3" s="100"/>
      <c r="M3" s="86" t="s">
        <v>56</v>
      </c>
      <c r="N3" s="87"/>
      <c r="O3" s="87"/>
      <c r="P3" s="87"/>
      <c r="Q3" s="87"/>
      <c r="R3" s="87"/>
      <c r="S3" s="87"/>
      <c r="T3" s="87"/>
      <c r="U3" s="87"/>
      <c r="V3" s="100"/>
      <c r="W3" s="86" t="s">
        <v>57</v>
      </c>
      <c r="X3" s="87"/>
      <c r="Y3" s="87"/>
      <c r="Z3" s="87"/>
      <c r="AA3" s="87"/>
      <c r="AB3" s="87"/>
      <c r="AC3" s="87"/>
      <c r="AD3" s="87"/>
      <c r="AE3" s="87"/>
      <c r="AF3" s="100"/>
      <c r="AG3" s="86" t="s">
        <v>58</v>
      </c>
      <c r="AH3" s="87"/>
      <c r="AI3" s="87"/>
      <c r="AJ3" s="87"/>
      <c r="AK3" s="87"/>
      <c r="AL3" s="87"/>
      <c r="AM3" s="87"/>
      <c r="AN3" s="87"/>
      <c r="AO3" s="87"/>
      <c r="AP3" s="100"/>
      <c r="AQ3" s="86" t="s">
        <v>59</v>
      </c>
      <c r="AR3" s="87"/>
      <c r="AS3" s="87"/>
      <c r="AT3" s="87"/>
      <c r="AU3" s="87"/>
      <c r="AV3" s="87"/>
      <c r="AW3" s="87"/>
      <c r="AX3" s="87"/>
      <c r="AY3" s="87"/>
      <c r="AZ3" s="100"/>
      <c r="BA3" s="86" t="s">
        <v>60</v>
      </c>
      <c r="BB3" s="87"/>
      <c r="BC3" s="87"/>
      <c r="BD3" s="87"/>
      <c r="BE3" s="87"/>
      <c r="BF3" s="87"/>
      <c r="BG3" s="87"/>
      <c r="BH3" s="87"/>
      <c r="BI3" s="87"/>
      <c r="BJ3" s="100"/>
      <c r="BK3" s="86" t="s">
        <v>61</v>
      </c>
      <c r="BL3" s="87"/>
      <c r="BM3" s="87"/>
      <c r="BN3" s="87"/>
      <c r="BO3" s="87"/>
      <c r="BP3" s="87"/>
      <c r="BQ3" s="87"/>
      <c r="BR3" s="87"/>
      <c r="BS3" s="87"/>
      <c r="BT3" s="100"/>
      <c r="BU3" s="86" t="s">
        <v>62</v>
      </c>
      <c r="BV3" s="87"/>
      <c r="BW3" s="87"/>
      <c r="BX3" s="87"/>
      <c r="BY3" s="87"/>
      <c r="BZ3" s="87"/>
      <c r="CA3" s="87"/>
      <c r="CB3" s="87"/>
      <c r="CC3" s="87"/>
      <c r="CD3" s="100"/>
      <c r="CE3" s="86" t="s">
        <v>63</v>
      </c>
      <c r="CF3" s="87"/>
      <c r="CG3" s="87"/>
      <c r="CH3" s="87"/>
      <c r="CI3" s="87"/>
      <c r="CJ3" s="87"/>
      <c r="CK3" s="87"/>
      <c r="CL3" s="87"/>
      <c r="CM3" s="87"/>
      <c r="CN3" s="100"/>
      <c r="CO3" s="86" t="s">
        <v>64</v>
      </c>
      <c r="CP3" s="87"/>
      <c r="CQ3" s="87"/>
      <c r="CR3" s="87"/>
      <c r="CS3" s="87"/>
      <c r="CT3" s="87"/>
      <c r="CU3" s="87"/>
      <c r="CV3" s="87"/>
      <c r="CW3" s="87"/>
      <c r="CX3" s="100"/>
      <c r="CY3" s="86" t="s">
        <v>65</v>
      </c>
      <c r="CZ3" s="87"/>
      <c r="DA3" s="87"/>
      <c r="DB3" s="87"/>
      <c r="DC3" s="87"/>
      <c r="DD3" s="87"/>
      <c r="DE3" s="87"/>
      <c r="DF3" s="87"/>
      <c r="DG3" s="87"/>
      <c r="DH3" s="100"/>
      <c r="DI3" s="86" t="s">
        <v>66</v>
      </c>
      <c r="DJ3" s="87"/>
      <c r="DK3" s="87"/>
      <c r="DL3" s="87"/>
      <c r="DM3" s="87"/>
      <c r="DN3" s="87"/>
      <c r="DO3" s="87"/>
      <c r="DP3" s="87"/>
      <c r="DQ3" s="87"/>
      <c r="DR3" s="100"/>
      <c r="DS3" s="86" t="s">
        <v>67</v>
      </c>
      <c r="DT3" s="87"/>
      <c r="DU3" s="87"/>
      <c r="DV3" s="87"/>
      <c r="DW3" s="87"/>
      <c r="DX3" s="87"/>
      <c r="DY3" s="87"/>
      <c r="DZ3" s="87"/>
      <c r="EA3" s="87"/>
      <c r="EB3" s="100"/>
      <c r="EC3" s="86" t="s">
        <v>68</v>
      </c>
      <c r="ED3" s="87"/>
      <c r="EE3" s="87"/>
      <c r="EF3" s="87"/>
      <c r="EG3" s="87"/>
      <c r="EH3" s="87"/>
      <c r="EI3" s="87"/>
      <c r="EJ3" s="87"/>
      <c r="EK3" s="87"/>
      <c r="EL3" s="100"/>
      <c r="EM3" s="86" t="s">
        <v>69</v>
      </c>
      <c r="EN3" s="87"/>
      <c r="EO3" s="87"/>
      <c r="EP3" s="87"/>
      <c r="EQ3" s="87"/>
      <c r="ER3" s="87"/>
      <c r="ES3" s="87"/>
      <c r="ET3" s="87"/>
      <c r="EU3" s="87"/>
      <c r="EV3" s="100"/>
      <c r="EW3" s="86" t="s">
        <v>70</v>
      </c>
      <c r="EX3" s="87"/>
      <c r="EY3" s="87"/>
      <c r="EZ3" s="87"/>
      <c r="FA3" s="87"/>
      <c r="FB3" s="87"/>
      <c r="FC3" s="87"/>
      <c r="FD3" s="87"/>
      <c r="FE3" s="87"/>
      <c r="FF3" s="100"/>
      <c r="FG3" s="86" t="s">
        <v>71</v>
      </c>
      <c r="FH3" s="87"/>
      <c r="FI3" s="87"/>
      <c r="FJ3" s="87"/>
      <c r="FK3" s="87"/>
      <c r="FL3" s="87"/>
      <c r="FM3" s="87"/>
      <c r="FN3" s="87"/>
      <c r="FO3" s="87"/>
      <c r="FP3" s="100"/>
      <c r="FQ3" s="86" t="s">
        <v>72</v>
      </c>
      <c r="FR3" s="87"/>
      <c r="FS3" s="87"/>
      <c r="FT3" s="87"/>
      <c r="FU3" s="87"/>
      <c r="FV3" s="87"/>
      <c r="FW3" s="87"/>
      <c r="FX3" s="87"/>
      <c r="FY3" s="87"/>
      <c r="FZ3" s="100"/>
    </row>
    <row r="4" spans="1:182" s="74" customFormat="1" ht="20.25" customHeight="1">
      <c r="A4" s="88"/>
      <c r="B4" s="85" t="s">
        <v>73</v>
      </c>
      <c r="C4" s="85" t="s">
        <v>74</v>
      </c>
      <c r="D4" s="85" t="s">
        <v>75</v>
      </c>
      <c r="E4" s="85" t="s">
        <v>76</v>
      </c>
      <c r="F4" s="85" t="s">
        <v>77</v>
      </c>
      <c r="G4" s="89" t="s">
        <v>78</v>
      </c>
      <c r="H4" s="90"/>
      <c r="I4" s="101"/>
      <c r="J4" s="89" t="s">
        <v>79</v>
      </c>
      <c r="K4" s="90"/>
      <c r="L4" s="101"/>
      <c r="M4" s="85" t="s">
        <v>73</v>
      </c>
      <c r="N4" s="85" t="s">
        <v>80</v>
      </c>
      <c r="O4" s="102" t="s">
        <v>75</v>
      </c>
      <c r="P4" s="85" t="s">
        <v>81</v>
      </c>
      <c r="Q4" s="89" t="s">
        <v>78</v>
      </c>
      <c r="R4" s="90"/>
      <c r="S4" s="101"/>
      <c r="T4" s="89" t="s">
        <v>79</v>
      </c>
      <c r="U4" s="90"/>
      <c r="V4" s="101"/>
      <c r="W4" s="85" t="s">
        <v>73</v>
      </c>
      <c r="X4" s="85" t="s">
        <v>80</v>
      </c>
      <c r="Y4" s="85" t="s">
        <v>75</v>
      </c>
      <c r="Z4" s="85" t="s">
        <v>77</v>
      </c>
      <c r="AA4" s="89" t="s">
        <v>78</v>
      </c>
      <c r="AB4" s="90"/>
      <c r="AC4" s="101"/>
      <c r="AD4" s="89" t="s">
        <v>79</v>
      </c>
      <c r="AE4" s="90"/>
      <c r="AF4" s="101"/>
      <c r="AG4" s="85" t="s">
        <v>82</v>
      </c>
      <c r="AH4" s="85" t="s">
        <v>80</v>
      </c>
      <c r="AI4" s="85" t="s">
        <v>75</v>
      </c>
      <c r="AJ4" s="85" t="s">
        <v>77</v>
      </c>
      <c r="AK4" s="89" t="s">
        <v>78</v>
      </c>
      <c r="AL4" s="90"/>
      <c r="AM4" s="101"/>
      <c r="AN4" s="89" t="s">
        <v>79</v>
      </c>
      <c r="AO4" s="90"/>
      <c r="AP4" s="101"/>
      <c r="AQ4" s="85" t="s">
        <v>82</v>
      </c>
      <c r="AR4" s="85" t="s">
        <v>80</v>
      </c>
      <c r="AS4" s="102" t="s">
        <v>75</v>
      </c>
      <c r="AT4" s="85" t="s">
        <v>77</v>
      </c>
      <c r="AU4" s="89" t="s">
        <v>78</v>
      </c>
      <c r="AV4" s="90"/>
      <c r="AW4" s="101"/>
      <c r="AX4" s="89" t="s">
        <v>79</v>
      </c>
      <c r="AY4" s="90"/>
      <c r="AZ4" s="101"/>
      <c r="BA4" s="85" t="s">
        <v>82</v>
      </c>
      <c r="BB4" s="85" t="s">
        <v>80</v>
      </c>
      <c r="BC4" s="85" t="s">
        <v>75</v>
      </c>
      <c r="BD4" s="85" t="s">
        <v>77</v>
      </c>
      <c r="BE4" s="89" t="s">
        <v>78</v>
      </c>
      <c r="BF4" s="90"/>
      <c r="BG4" s="101"/>
      <c r="BH4" s="89" t="s">
        <v>79</v>
      </c>
      <c r="BI4" s="90"/>
      <c r="BJ4" s="101"/>
      <c r="BK4" s="85" t="s">
        <v>82</v>
      </c>
      <c r="BL4" s="85" t="s">
        <v>80</v>
      </c>
      <c r="BM4" s="85" t="s">
        <v>75</v>
      </c>
      <c r="BN4" s="85" t="s">
        <v>77</v>
      </c>
      <c r="BO4" s="89" t="s">
        <v>78</v>
      </c>
      <c r="BP4" s="90"/>
      <c r="BQ4" s="101"/>
      <c r="BR4" s="89" t="s">
        <v>79</v>
      </c>
      <c r="BS4" s="90"/>
      <c r="BT4" s="101"/>
      <c r="BU4" s="122" t="s">
        <v>82</v>
      </c>
      <c r="BV4" s="122" t="s">
        <v>80</v>
      </c>
      <c r="BW4" s="85" t="s">
        <v>75</v>
      </c>
      <c r="BX4" s="85" t="s">
        <v>77</v>
      </c>
      <c r="BY4" s="89" t="s">
        <v>78</v>
      </c>
      <c r="BZ4" s="90"/>
      <c r="CA4" s="101"/>
      <c r="CB4" s="89" t="s">
        <v>79</v>
      </c>
      <c r="CC4" s="90"/>
      <c r="CD4" s="101"/>
      <c r="CE4" s="122" t="s">
        <v>82</v>
      </c>
      <c r="CF4" s="122" t="s">
        <v>80</v>
      </c>
      <c r="CG4" s="85" t="s">
        <v>75</v>
      </c>
      <c r="CH4" s="85" t="s">
        <v>77</v>
      </c>
      <c r="CI4" s="89" t="s">
        <v>78</v>
      </c>
      <c r="CJ4" s="90"/>
      <c r="CK4" s="101"/>
      <c r="CL4" s="89" t="s">
        <v>79</v>
      </c>
      <c r="CM4" s="90"/>
      <c r="CN4" s="101"/>
      <c r="CO4" s="122" t="s">
        <v>82</v>
      </c>
      <c r="CP4" s="122" t="s">
        <v>80</v>
      </c>
      <c r="CQ4" s="85" t="s">
        <v>75</v>
      </c>
      <c r="CR4" s="85" t="s">
        <v>81</v>
      </c>
      <c r="CS4" s="89" t="s">
        <v>78</v>
      </c>
      <c r="CT4" s="90"/>
      <c r="CU4" s="101"/>
      <c r="CV4" s="89" t="s">
        <v>79</v>
      </c>
      <c r="CW4" s="90"/>
      <c r="CX4" s="101"/>
      <c r="CY4" s="122" t="s">
        <v>73</v>
      </c>
      <c r="CZ4" s="122" t="s">
        <v>80</v>
      </c>
      <c r="DA4" s="85" t="s">
        <v>75</v>
      </c>
      <c r="DB4" s="85" t="s">
        <v>77</v>
      </c>
      <c r="DC4" s="89" t="s">
        <v>78</v>
      </c>
      <c r="DD4" s="90"/>
      <c r="DE4" s="101"/>
      <c r="DF4" s="89" t="s">
        <v>79</v>
      </c>
      <c r="DG4" s="90"/>
      <c r="DH4" s="101"/>
      <c r="DI4" s="122" t="s">
        <v>73</v>
      </c>
      <c r="DJ4" s="122" t="s">
        <v>80</v>
      </c>
      <c r="DK4" s="85" t="s">
        <v>75</v>
      </c>
      <c r="DL4" s="85" t="s">
        <v>77</v>
      </c>
      <c r="DM4" s="89" t="s">
        <v>78</v>
      </c>
      <c r="DN4" s="90"/>
      <c r="DO4" s="101"/>
      <c r="DP4" s="89" t="s">
        <v>79</v>
      </c>
      <c r="DQ4" s="90"/>
      <c r="DR4" s="101"/>
      <c r="DS4" s="122" t="s">
        <v>73</v>
      </c>
      <c r="DT4" s="122" t="s">
        <v>80</v>
      </c>
      <c r="DU4" s="85" t="s">
        <v>75</v>
      </c>
      <c r="DV4" s="85" t="s">
        <v>77</v>
      </c>
      <c r="DW4" s="89" t="s">
        <v>78</v>
      </c>
      <c r="DX4" s="90"/>
      <c r="DY4" s="101"/>
      <c r="DZ4" s="89" t="s">
        <v>79</v>
      </c>
      <c r="EA4" s="90"/>
      <c r="EB4" s="101"/>
      <c r="EC4" s="122" t="s">
        <v>73</v>
      </c>
      <c r="ED4" s="122" t="s">
        <v>80</v>
      </c>
      <c r="EE4" s="85" t="s">
        <v>75</v>
      </c>
      <c r="EF4" s="85" t="s">
        <v>77</v>
      </c>
      <c r="EG4" s="89" t="s">
        <v>78</v>
      </c>
      <c r="EH4" s="90"/>
      <c r="EI4" s="101"/>
      <c r="EJ4" s="89" t="s">
        <v>79</v>
      </c>
      <c r="EK4" s="90"/>
      <c r="EL4" s="101"/>
      <c r="EM4" s="122" t="s">
        <v>73</v>
      </c>
      <c r="EN4" s="122" t="s">
        <v>80</v>
      </c>
      <c r="EO4" s="85" t="s">
        <v>75</v>
      </c>
      <c r="EP4" s="85" t="s">
        <v>77</v>
      </c>
      <c r="EQ4" s="89" t="s">
        <v>78</v>
      </c>
      <c r="ER4" s="90"/>
      <c r="ES4" s="101"/>
      <c r="ET4" s="89" t="s">
        <v>79</v>
      </c>
      <c r="EU4" s="90"/>
      <c r="EV4" s="101"/>
      <c r="EW4" s="122" t="s">
        <v>73</v>
      </c>
      <c r="EX4" s="122" t="s">
        <v>80</v>
      </c>
      <c r="EY4" s="85" t="s">
        <v>75</v>
      </c>
      <c r="EZ4" s="85" t="s">
        <v>77</v>
      </c>
      <c r="FA4" s="89" t="s">
        <v>78</v>
      </c>
      <c r="FB4" s="90"/>
      <c r="FC4" s="101"/>
      <c r="FD4" s="89" t="s">
        <v>79</v>
      </c>
      <c r="FE4" s="90"/>
      <c r="FF4" s="101"/>
      <c r="FG4" s="122" t="s">
        <v>73</v>
      </c>
      <c r="FH4" s="122" t="s">
        <v>80</v>
      </c>
      <c r="FI4" s="85" t="s">
        <v>75</v>
      </c>
      <c r="FJ4" s="85" t="s">
        <v>77</v>
      </c>
      <c r="FK4" s="89" t="s">
        <v>78</v>
      </c>
      <c r="FL4" s="90"/>
      <c r="FM4" s="101"/>
      <c r="FN4" s="89" t="s">
        <v>79</v>
      </c>
      <c r="FO4" s="90"/>
      <c r="FP4" s="101"/>
      <c r="FQ4" s="122" t="s">
        <v>73</v>
      </c>
      <c r="FR4" s="122" t="s">
        <v>80</v>
      </c>
      <c r="FS4" s="85" t="s">
        <v>75</v>
      </c>
      <c r="FT4" s="85" t="s">
        <v>77</v>
      </c>
      <c r="FU4" s="89" t="s">
        <v>78</v>
      </c>
      <c r="FV4" s="90"/>
      <c r="FW4" s="101"/>
      <c r="FX4" s="89" t="s">
        <v>79</v>
      </c>
      <c r="FY4" s="90"/>
      <c r="FZ4" s="101"/>
    </row>
    <row r="5" spans="1:182" s="74" customFormat="1" ht="20.25" customHeight="1">
      <c r="A5" s="88"/>
      <c r="B5" s="88"/>
      <c r="C5" s="88"/>
      <c r="D5" s="88"/>
      <c r="E5" s="88"/>
      <c r="F5" s="88"/>
      <c r="G5" s="85" t="s">
        <v>83</v>
      </c>
      <c r="H5" s="85" t="s">
        <v>84</v>
      </c>
      <c r="I5" s="85" t="s">
        <v>85</v>
      </c>
      <c r="J5" s="85" t="s">
        <v>83</v>
      </c>
      <c r="K5" s="85" t="s">
        <v>84</v>
      </c>
      <c r="L5" s="85" t="s">
        <v>85</v>
      </c>
      <c r="M5" s="88"/>
      <c r="N5" s="88"/>
      <c r="O5" s="103"/>
      <c r="P5" s="88"/>
      <c r="Q5" s="85" t="s">
        <v>83</v>
      </c>
      <c r="R5" s="85" t="s">
        <v>84</v>
      </c>
      <c r="S5" s="85" t="s">
        <v>85</v>
      </c>
      <c r="T5" s="85" t="s">
        <v>83</v>
      </c>
      <c r="U5" s="85" t="s">
        <v>84</v>
      </c>
      <c r="V5" s="85" t="s">
        <v>85</v>
      </c>
      <c r="W5" s="88"/>
      <c r="X5" s="88"/>
      <c r="Y5" s="88"/>
      <c r="Z5" s="88"/>
      <c r="AA5" s="85" t="s">
        <v>83</v>
      </c>
      <c r="AB5" s="85" t="s">
        <v>84</v>
      </c>
      <c r="AC5" s="85" t="s">
        <v>85</v>
      </c>
      <c r="AD5" s="85" t="s">
        <v>83</v>
      </c>
      <c r="AE5" s="85" t="s">
        <v>84</v>
      </c>
      <c r="AF5" s="85" t="s">
        <v>85</v>
      </c>
      <c r="AG5" s="88"/>
      <c r="AH5" s="88"/>
      <c r="AI5" s="88"/>
      <c r="AJ5" s="88"/>
      <c r="AK5" s="85" t="s">
        <v>83</v>
      </c>
      <c r="AL5" s="85" t="s">
        <v>84</v>
      </c>
      <c r="AM5" s="85" t="s">
        <v>85</v>
      </c>
      <c r="AN5" s="85" t="s">
        <v>83</v>
      </c>
      <c r="AO5" s="85" t="s">
        <v>84</v>
      </c>
      <c r="AP5" s="85" t="s">
        <v>85</v>
      </c>
      <c r="AQ5" s="88"/>
      <c r="AR5" s="88"/>
      <c r="AS5" s="103"/>
      <c r="AT5" s="88"/>
      <c r="AU5" s="85" t="s">
        <v>83</v>
      </c>
      <c r="AV5" s="85" t="s">
        <v>84</v>
      </c>
      <c r="AW5" s="85" t="s">
        <v>85</v>
      </c>
      <c r="AX5" s="85" t="s">
        <v>83</v>
      </c>
      <c r="AY5" s="85" t="s">
        <v>84</v>
      </c>
      <c r="AZ5" s="85" t="s">
        <v>85</v>
      </c>
      <c r="BA5" s="88"/>
      <c r="BB5" s="88"/>
      <c r="BC5" s="88"/>
      <c r="BD5" s="88"/>
      <c r="BE5" s="85" t="s">
        <v>83</v>
      </c>
      <c r="BF5" s="85" t="s">
        <v>84</v>
      </c>
      <c r="BG5" s="85" t="s">
        <v>85</v>
      </c>
      <c r="BH5" s="85" t="s">
        <v>83</v>
      </c>
      <c r="BI5" s="85" t="s">
        <v>84</v>
      </c>
      <c r="BJ5" s="85" t="s">
        <v>85</v>
      </c>
      <c r="BK5" s="88"/>
      <c r="BL5" s="88"/>
      <c r="BM5" s="88"/>
      <c r="BN5" s="88"/>
      <c r="BO5" s="85" t="s">
        <v>83</v>
      </c>
      <c r="BP5" s="85" t="s">
        <v>84</v>
      </c>
      <c r="BQ5" s="85" t="s">
        <v>85</v>
      </c>
      <c r="BR5" s="85" t="s">
        <v>83</v>
      </c>
      <c r="BS5" s="85" t="s">
        <v>84</v>
      </c>
      <c r="BT5" s="85" t="s">
        <v>85</v>
      </c>
      <c r="BU5" s="123"/>
      <c r="BV5" s="123"/>
      <c r="BW5" s="88"/>
      <c r="BX5" s="88"/>
      <c r="BY5" s="122" t="s">
        <v>83</v>
      </c>
      <c r="BZ5" s="122" t="s">
        <v>84</v>
      </c>
      <c r="CA5" s="85" t="s">
        <v>85</v>
      </c>
      <c r="CB5" s="85" t="s">
        <v>83</v>
      </c>
      <c r="CC5" s="85" t="s">
        <v>84</v>
      </c>
      <c r="CD5" s="85" t="s">
        <v>85</v>
      </c>
      <c r="CE5" s="123"/>
      <c r="CF5" s="123"/>
      <c r="CG5" s="88"/>
      <c r="CH5" s="88"/>
      <c r="CI5" s="122" t="s">
        <v>83</v>
      </c>
      <c r="CJ5" s="122" t="s">
        <v>84</v>
      </c>
      <c r="CK5" s="85" t="s">
        <v>85</v>
      </c>
      <c r="CL5" s="85" t="s">
        <v>83</v>
      </c>
      <c r="CM5" s="85" t="s">
        <v>84</v>
      </c>
      <c r="CN5" s="85" t="s">
        <v>85</v>
      </c>
      <c r="CO5" s="123"/>
      <c r="CP5" s="123"/>
      <c r="CQ5" s="88"/>
      <c r="CR5" s="88"/>
      <c r="CS5" s="85" t="s">
        <v>83</v>
      </c>
      <c r="CT5" s="85" t="s">
        <v>84</v>
      </c>
      <c r="CU5" s="85" t="s">
        <v>85</v>
      </c>
      <c r="CV5" s="85" t="s">
        <v>83</v>
      </c>
      <c r="CW5" s="85" t="s">
        <v>84</v>
      </c>
      <c r="CX5" s="85" t="s">
        <v>85</v>
      </c>
      <c r="CY5" s="123"/>
      <c r="CZ5" s="123"/>
      <c r="DA5" s="88"/>
      <c r="DB5" s="88"/>
      <c r="DC5" s="122" t="s">
        <v>83</v>
      </c>
      <c r="DD5" s="122" t="s">
        <v>84</v>
      </c>
      <c r="DE5" s="85" t="s">
        <v>85</v>
      </c>
      <c r="DF5" s="85" t="s">
        <v>83</v>
      </c>
      <c r="DG5" s="85" t="s">
        <v>84</v>
      </c>
      <c r="DH5" s="85" t="s">
        <v>85</v>
      </c>
      <c r="DI5" s="123"/>
      <c r="DJ5" s="123"/>
      <c r="DK5" s="88"/>
      <c r="DL5" s="88"/>
      <c r="DM5" s="122" t="s">
        <v>83</v>
      </c>
      <c r="DN5" s="122" t="s">
        <v>84</v>
      </c>
      <c r="DO5" s="85" t="s">
        <v>85</v>
      </c>
      <c r="DP5" s="85" t="s">
        <v>83</v>
      </c>
      <c r="DQ5" s="85" t="s">
        <v>84</v>
      </c>
      <c r="DR5" s="85" t="s">
        <v>85</v>
      </c>
      <c r="DS5" s="123"/>
      <c r="DT5" s="123"/>
      <c r="DU5" s="88"/>
      <c r="DV5" s="88"/>
      <c r="DW5" s="122" t="s">
        <v>83</v>
      </c>
      <c r="DX5" s="122" t="s">
        <v>84</v>
      </c>
      <c r="DY5" s="85" t="s">
        <v>85</v>
      </c>
      <c r="DZ5" s="85" t="s">
        <v>83</v>
      </c>
      <c r="EA5" s="85" t="s">
        <v>84</v>
      </c>
      <c r="EB5" s="85" t="s">
        <v>85</v>
      </c>
      <c r="EC5" s="123"/>
      <c r="ED5" s="123"/>
      <c r="EE5" s="88"/>
      <c r="EF5" s="88"/>
      <c r="EG5" s="122" t="s">
        <v>83</v>
      </c>
      <c r="EH5" s="122" t="s">
        <v>84</v>
      </c>
      <c r="EI5" s="85" t="s">
        <v>85</v>
      </c>
      <c r="EJ5" s="85" t="s">
        <v>83</v>
      </c>
      <c r="EK5" s="85" t="s">
        <v>84</v>
      </c>
      <c r="EL5" s="85" t="s">
        <v>85</v>
      </c>
      <c r="EM5" s="123"/>
      <c r="EN5" s="123"/>
      <c r="EO5" s="88"/>
      <c r="EP5" s="88"/>
      <c r="EQ5" s="122" t="s">
        <v>83</v>
      </c>
      <c r="ER5" s="122" t="s">
        <v>84</v>
      </c>
      <c r="ES5" s="85" t="s">
        <v>85</v>
      </c>
      <c r="ET5" s="85" t="s">
        <v>83</v>
      </c>
      <c r="EU5" s="85" t="s">
        <v>84</v>
      </c>
      <c r="EV5" s="85" t="s">
        <v>85</v>
      </c>
      <c r="EW5" s="123"/>
      <c r="EX5" s="123"/>
      <c r="EY5" s="88"/>
      <c r="EZ5" s="88"/>
      <c r="FA5" s="122" t="s">
        <v>83</v>
      </c>
      <c r="FB5" s="122" t="s">
        <v>84</v>
      </c>
      <c r="FC5" s="85" t="s">
        <v>85</v>
      </c>
      <c r="FD5" s="85" t="s">
        <v>83</v>
      </c>
      <c r="FE5" s="85" t="s">
        <v>84</v>
      </c>
      <c r="FF5" s="85" t="s">
        <v>85</v>
      </c>
      <c r="FG5" s="123"/>
      <c r="FH5" s="123"/>
      <c r="FI5" s="88"/>
      <c r="FJ5" s="88"/>
      <c r="FK5" s="122" t="s">
        <v>83</v>
      </c>
      <c r="FL5" s="122" t="s">
        <v>84</v>
      </c>
      <c r="FM5" s="85" t="s">
        <v>85</v>
      </c>
      <c r="FN5" s="85" t="s">
        <v>83</v>
      </c>
      <c r="FO5" s="85" t="s">
        <v>84</v>
      </c>
      <c r="FP5" s="85" t="s">
        <v>85</v>
      </c>
      <c r="FQ5" s="123"/>
      <c r="FR5" s="123"/>
      <c r="FS5" s="88"/>
      <c r="FT5" s="88"/>
      <c r="FU5" s="122" t="s">
        <v>83</v>
      </c>
      <c r="FV5" s="122" t="s">
        <v>84</v>
      </c>
      <c r="FW5" s="85" t="s">
        <v>85</v>
      </c>
      <c r="FX5" s="85" t="s">
        <v>83</v>
      </c>
      <c r="FY5" s="85" t="s">
        <v>84</v>
      </c>
      <c r="FZ5" s="85" t="s">
        <v>85</v>
      </c>
    </row>
    <row r="6" spans="1:182" s="74" customFormat="1" ht="19.5" customHeight="1">
      <c r="A6" s="91"/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104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104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  <c r="BG6" s="91"/>
      <c r="BH6" s="91"/>
      <c r="BI6" s="91"/>
      <c r="BJ6" s="91"/>
      <c r="BK6" s="91"/>
      <c r="BL6" s="91"/>
      <c r="BM6" s="91"/>
      <c r="BN6" s="91"/>
      <c r="BO6" s="91"/>
      <c r="BP6" s="91"/>
      <c r="BQ6" s="91"/>
      <c r="BR6" s="91"/>
      <c r="BS6" s="91"/>
      <c r="BT6" s="91"/>
      <c r="BU6" s="124"/>
      <c r="BV6" s="124"/>
      <c r="BW6" s="91"/>
      <c r="BX6" s="91"/>
      <c r="BY6" s="124"/>
      <c r="BZ6" s="124"/>
      <c r="CA6" s="91"/>
      <c r="CB6" s="91"/>
      <c r="CC6" s="91"/>
      <c r="CD6" s="91"/>
      <c r="CE6" s="124"/>
      <c r="CF6" s="124"/>
      <c r="CG6" s="91"/>
      <c r="CH6" s="91"/>
      <c r="CI6" s="124"/>
      <c r="CJ6" s="124"/>
      <c r="CK6" s="91"/>
      <c r="CL6" s="91"/>
      <c r="CM6" s="91"/>
      <c r="CN6" s="91"/>
      <c r="CO6" s="124"/>
      <c r="CP6" s="124"/>
      <c r="CQ6" s="91"/>
      <c r="CR6" s="91"/>
      <c r="CS6" s="91"/>
      <c r="CT6" s="91"/>
      <c r="CU6" s="91"/>
      <c r="CV6" s="91"/>
      <c r="CW6" s="91"/>
      <c r="CX6" s="91"/>
      <c r="CY6" s="124"/>
      <c r="CZ6" s="124"/>
      <c r="DA6" s="91"/>
      <c r="DB6" s="91"/>
      <c r="DC6" s="124"/>
      <c r="DD6" s="124"/>
      <c r="DE6" s="91"/>
      <c r="DF6" s="91"/>
      <c r="DG6" s="91"/>
      <c r="DH6" s="91"/>
      <c r="DI6" s="124"/>
      <c r="DJ6" s="124"/>
      <c r="DK6" s="91"/>
      <c r="DL6" s="91"/>
      <c r="DM6" s="124"/>
      <c r="DN6" s="124"/>
      <c r="DO6" s="91"/>
      <c r="DP6" s="91"/>
      <c r="DQ6" s="91"/>
      <c r="DR6" s="91"/>
      <c r="DS6" s="124"/>
      <c r="DT6" s="124"/>
      <c r="DU6" s="91"/>
      <c r="DV6" s="91"/>
      <c r="DW6" s="124"/>
      <c r="DX6" s="124"/>
      <c r="DY6" s="91"/>
      <c r="DZ6" s="91"/>
      <c r="EA6" s="91"/>
      <c r="EB6" s="91"/>
      <c r="EC6" s="124"/>
      <c r="ED6" s="124"/>
      <c r="EE6" s="91"/>
      <c r="EF6" s="91"/>
      <c r="EG6" s="124"/>
      <c r="EH6" s="124"/>
      <c r="EI6" s="91"/>
      <c r="EJ6" s="91"/>
      <c r="EK6" s="91"/>
      <c r="EL6" s="91"/>
      <c r="EM6" s="124"/>
      <c r="EN6" s="124"/>
      <c r="EO6" s="91"/>
      <c r="EP6" s="91"/>
      <c r="EQ6" s="124"/>
      <c r="ER6" s="124"/>
      <c r="ES6" s="91"/>
      <c r="ET6" s="91"/>
      <c r="EU6" s="91"/>
      <c r="EV6" s="91"/>
      <c r="EW6" s="124"/>
      <c r="EX6" s="124"/>
      <c r="EY6" s="91"/>
      <c r="EZ6" s="91"/>
      <c r="FA6" s="124"/>
      <c r="FB6" s="124"/>
      <c r="FC6" s="91"/>
      <c r="FD6" s="91"/>
      <c r="FE6" s="91"/>
      <c r="FF6" s="91"/>
      <c r="FG6" s="124"/>
      <c r="FH6" s="124"/>
      <c r="FI6" s="91"/>
      <c r="FJ6" s="91"/>
      <c r="FK6" s="124"/>
      <c r="FL6" s="124"/>
      <c r="FM6" s="91"/>
      <c r="FN6" s="91"/>
      <c r="FO6" s="91"/>
      <c r="FP6" s="91"/>
      <c r="FQ6" s="124"/>
      <c r="FR6" s="124"/>
      <c r="FS6" s="91"/>
      <c r="FT6" s="91"/>
      <c r="FU6" s="124"/>
      <c r="FV6" s="124"/>
      <c r="FW6" s="91"/>
      <c r="FX6" s="91"/>
      <c r="FY6" s="91"/>
      <c r="FZ6" s="91"/>
    </row>
    <row r="7" spans="1:182" s="75" customFormat="1" ht="36" customHeight="1">
      <c r="A7" s="92" t="s">
        <v>86</v>
      </c>
      <c r="B7" s="93">
        <f>M7+W7+AG7+AQ7+BA7+BK7+BU7+CE7+CO7+CY7+DI7+DS7+EC7+EM7+EW7+FG7+FQ7</f>
        <v>109938.74146265995</v>
      </c>
      <c r="C7" s="94">
        <f>N7+X7+AH7+AR7+BB7+BL7+BV7+CF7+CP7+CZ7+DJ7+DT7+ED7+EN7+EX7+FH7+FR7</f>
        <v>102153.17714975265</v>
      </c>
      <c r="D7" s="95">
        <f aca="true" t="shared" si="0" ref="D7:D25">(B7-C7)/C7</f>
        <v>0.07621460761317252</v>
      </c>
      <c r="E7" s="95">
        <f aca="true" t="shared" si="1" ref="E7:E25">ROUND((B7-C7)/(B$25-C$25),4)</f>
        <v>0.2869</v>
      </c>
      <c r="F7" s="95">
        <f aca="true" t="shared" si="2" ref="F7:F24">B7/$B$25</f>
        <v>0.3086462683574041</v>
      </c>
      <c r="G7" s="94">
        <f>Q7+AA7+AK7+AU7+BE7+BO7+BY7+CI7+CS7+DC7+DM7+DW7+EG7+EQ7+FA7+FK7+FU7</f>
        <v>73147.07181356571</v>
      </c>
      <c r="H7" s="94">
        <f>R7+AB7+AL7+AV7+BF7+BP7+BZ7+CJ7+CT7+DD7+DN7+DX7+EH7+ER7+FB7+FL7+FV7</f>
        <v>75466.8173290168</v>
      </c>
      <c r="I7" s="105">
        <f aca="true" t="shared" si="3" ref="I7:I25">ROUND(G7/H7,4)-1</f>
        <v>-0.03069999999999995</v>
      </c>
      <c r="J7" s="106">
        <f aca="true" t="shared" si="4" ref="J7:K24">B7-G7</f>
        <v>36791.66964909424</v>
      </c>
      <c r="K7" s="106">
        <f t="shared" si="4"/>
        <v>26686.359820735845</v>
      </c>
      <c r="L7" s="105">
        <f>ROUND(J7/K7,4)-1</f>
        <v>0.37870000000000004</v>
      </c>
      <c r="M7" s="107">
        <v>61186.06</v>
      </c>
      <c r="N7" s="107">
        <v>48668.54</v>
      </c>
      <c r="O7" s="95">
        <f>(M7-N7)/N7</f>
        <v>0.25719941465266877</v>
      </c>
      <c r="P7" s="95">
        <f>M7/B7</f>
        <v>0.5565468476895516</v>
      </c>
      <c r="Q7" s="94">
        <v>32511.91</v>
      </c>
      <c r="R7" s="94">
        <v>31791.26</v>
      </c>
      <c r="S7" s="105">
        <f aca="true" t="shared" si="5" ref="S7:S25">ROUND(Q7/R7,4)-1</f>
        <v>0.022699999999999942</v>
      </c>
      <c r="T7" s="106">
        <f>M7-Q7</f>
        <v>28674.149999999998</v>
      </c>
      <c r="U7" s="106">
        <f>N7-R7</f>
        <v>16877.280000000002</v>
      </c>
      <c r="V7" s="105">
        <f>ROUND(T7/U7,4)-1</f>
        <v>0.6990000000000001</v>
      </c>
      <c r="W7" s="94">
        <v>8808.000372999977</v>
      </c>
      <c r="X7" s="94">
        <v>8040.938059573398</v>
      </c>
      <c r="Y7" s="95">
        <f>(W7-X7)/X7</f>
        <v>0.09539463029606701</v>
      </c>
      <c r="Z7" s="95">
        <f>W7/B7</f>
        <v>0.08011734767758427</v>
      </c>
      <c r="AA7" s="94">
        <v>6940.51</v>
      </c>
      <c r="AB7" s="94">
        <v>7221.112540573398</v>
      </c>
      <c r="AC7" s="105">
        <f>ROUND(AA7/AB7,4)-1</f>
        <v>-0.038900000000000046</v>
      </c>
      <c r="AD7" s="106">
        <f>W7-AA7</f>
        <v>1867.490372999977</v>
      </c>
      <c r="AE7" s="106">
        <f>X7-AB7</f>
        <v>819.825519</v>
      </c>
      <c r="AF7" s="105">
        <f>ROUND(AD7/AE7,4)-1</f>
        <v>1.2778999999999998</v>
      </c>
      <c r="AG7" s="94">
        <v>15714.374885320387</v>
      </c>
      <c r="AH7" s="94">
        <v>14724.172212179245</v>
      </c>
      <c r="AI7" s="95">
        <f>(AG7-AH7)/AH7</f>
        <v>0.06725014207060731</v>
      </c>
      <c r="AJ7" s="95">
        <f>AG7/B7</f>
        <v>0.14293755482599993</v>
      </c>
      <c r="AK7" s="94">
        <v>14036.06726322609</v>
      </c>
      <c r="AL7" s="94">
        <v>13413.429580443422</v>
      </c>
      <c r="AM7" s="105">
        <f>ROUND(AK7/AL7,4)-1</f>
        <v>0.0464</v>
      </c>
      <c r="AN7" s="106">
        <f>AG7-AK7</f>
        <v>1678.3076220942967</v>
      </c>
      <c r="AO7" s="106">
        <f>AH7-AL7</f>
        <v>1310.7426317358222</v>
      </c>
      <c r="AP7" s="105">
        <f>ROUND(AN7/AO7,4)-1</f>
        <v>0.2804</v>
      </c>
      <c r="AQ7" s="114">
        <v>427.34</v>
      </c>
      <c r="AR7" s="115">
        <v>662.96</v>
      </c>
      <c r="AS7" s="95">
        <f>(AQ7-AR7)/AR7</f>
        <v>-0.35540605768070477</v>
      </c>
      <c r="AT7" s="95">
        <f>AQ7/B7</f>
        <v>0.0038870737859514567</v>
      </c>
      <c r="AU7" s="116">
        <v>185.13</v>
      </c>
      <c r="AV7" s="116">
        <v>356.53</v>
      </c>
      <c r="AW7" s="105">
        <f>ROUND(AU7/AV7,4)-1</f>
        <v>-0.4807</v>
      </c>
      <c r="AX7" s="106">
        <f>AQ7-AU7</f>
        <v>242.20999999999998</v>
      </c>
      <c r="AY7" s="106">
        <f>AR7-AV7</f>
        <v>306.43000000000006</v>
      </c>
      <c r="AZ7" s="105">
        <f>ROUND(AX7/AY7,4)-1</f>
        <v>-0.2096</v>
      </c>
      <c r="BA7" s="119">
        <v>1602.9190999999973</v>
      </c>
      <c r="BB7" s="119">
        <v>1925.4521000000004</v>
      </c>
      <c r="BC7" s="95">
        <f>(BA7-BB7)/BB7</f>
        <v>-0.16751026940633995</v>
      </c>
      <c r="BD7" s="95">
        <f>BA7/B7</f>
        <v>0.014580111420908155</v>
      </c>
      <c r="BE7" s="94">
        <v>1325.7364000000016</v>
      </c>
      <c r="BF7" s="94">
        <v>1388.9481000000014</v>
      </c>
      <c r="BG7" s="105">
        <f>ROUND(BE7/BF7,4)-1</f>
        <v>-0.045499999999999985</v>
      </c>
      <c r="BH7" s="106">
        <f>BA7-BE7</f>
        <v>277.18269999999575</v>
      </c>
      <c r="BI7" s="106">
        <f>BB7-BF7</f>
        <v>536.503999999999</v>
      </c>
      <c r="BJ7" s="105">
        <f>ROUND(BH7/BI7,4)-1</f>
        <v>-0.48340000000000005</v>
      </c>
      <c r="BK7" s="121">
        <v>653.93</v>
      </c>
      <c r="BL7" s="121">
        <v>479.06</v>
      </c>
      <c r="BM7" s="95">
        <f>(BK7-BL7)/BL7</f>
        <v>0.3650273452177179</v>
      </c>
      <c r="BN7" s="95">
        <f>BK7/B7</f>
        <v>0.005948130670770899</v>
      </c>
      <c r="BO7" s="94">
        <v>521.97</v>
      </c>
      <c r="BP7" s="94">
        <v>379.38</v>
      </c>
      <c r="BQ7" s="105">
        <f>ROUND(BO7/BP7,4)-1</f>
        <v>0.3758999999999999</v>
      </c>
      <c r="BR7" s="106">
        <f>BK7-BO7</f>
        <v>131.95999999999992</v>
      </c>
      <c r="BS7" s="106">
        <f>BL7-BP7</f>
        <v>99.68</v>
      </c>
      <c r="BT7" s="105">
        <f>ROUND(BR7/BS7,4)-1</f>
        <v>0.3238000000000001</v>
      </c>
      <c r="BU7" s="94">
        <v>970.88</v>
      </c>
      <c r="BV7" s="94">
        <v>1430.9959889999998</v>
      </c>
      <c r="BW7" s="95">
        <f>(BU7-BV7)/BV7</f>
        <v>-0.32153548475110355</v>
      </c>
      <c r="BX7" s="95">
        <f>BU7/B7</f>
        <v>0.008831099820528269</v>
      </c>
      <c r="BY7" s="125">
        <v>891.7834459999995</v>
      </c>
      <c r="BZ7" s="125">
        <v>1367.655754</v>
      </c>
      <c r="CA7" s="105">
        <f>ROUND(BY7/BZ7,4)-1</f>
        <v>-0.3479</v>
      </c>
      <c r="CB7" s="106">
        <f>BU7-BY7</f>
        <v>79.09655400000054</v>
      </c>
      <c r="CC7" s="106">
        <f>BV7-BZ7</f>
        <v>63.34023499999989</v>
      </c>
      <c r="CD7" s="105">
        <f>ROUND(CB7/CC7,4)-1</f>
        <v>0.2487999999999999</v>
      </c>
      <c r="CE7" s="127">
        <v>255.72</v>
      </c>
      <c r="CF7" s="128">
        <v>681</v>
      </c>
      <c r="CG7" s="95">
        <f>(CE7-CF7)/CF7</f>
        <v>-0.6244933920704845</v>
      </c>
      <c r="CH7" s="95">
        <f>CE7/B7</f>
        <v>0.0023260226249438537</v>
      </c>
      <c r="CI7" s="128">
        <v>234.89</v>
      </c>
      <c r="CJ7" s="128">
        <v>656.88</v>
      </c>
      <c r="CK7" s="105">
        <f>ROUND(CI7/CJ7,4)-1</f>
        <v>-0.6424000000000001</v>
      </c>
      <c r="CL7" s="106">
        <f>CE7-CI7</f>
        <v>20.830000000000013</v>
      </c>
      <c r="CM7" s="106">
        <f>CF7-CJ7</f>
        <v>24.120000000000005</v>
      </c>
      <c r="CN7" s="105">
        <f>ROUND(CL7/CM7,4)-1</f>
        <v>-0.13639999999999997</v>
      </c>
      <c r="CO7" s="129">
        <v>8745.61</v>
      </c>
      <c r="CP7" s="129">
        <v>8447.57</v>
      </c>
      <c r="CQ7" s="95">
        <f>(CO7-CP7)/CP7</f>
        <v>0.03528115185787166</v>
      </c>
      <c r="CR7" s="95">
        <f>CO7/B7</f>
        <v>0.0795498464294354</v>
      </c>
      <c r="CS7" s="94">
        <v>7652.35</v>
      </c>
      <c r="CT7" s="94">
        <v>6547.11</v>
      </c>
      <c r="CU7" s="105">
        <f>ROUND(CS7/CT7,4)-1</f>
        <v>0.16880000000000006</v>
      </c>
      <c r="CV7" s="106">
        <f>CO7-CS7</f>
        <v>1093.2600000000002</v>
      </c>
      <c r="CW7" s="106">
        <f>CP7-CT7</f>
        <v>1900.46</v>
      </c>
      <c r="CX7" s="105">
        <f>ROUND(CV7/CW7,4)-1</f>
        <v>-0.42469999999999997</v>
      </c>
      <c r="CY7" s="94">
        <v>3622.69</v>
      </c>
      <c r="CZ7" s="94">
        <v>3765.72</v>
      </c>
      <c r="DA7" s="95">
        <f>(CY7-CZ7)/CZ7</f>
        <v>-0.03798211231849426</v>
      </c>
      <c r="DB7" s="95">
        <f>CY7/B7</f>
        <v>0.032951896226958585</v>
      </c>
      <c r="DC7" s="94">
        <v>2019.91</v>
      </c>
      <c r="DD7" s="94">
        <v>1483.35</v>
      </c>
      <c r="DE7" s="105">
        <f>ROUND(DC7/DD7,4)-1</f>
        <v>0.3616999999999999</v>
      </c>
      <c r="DF7" s="106">
        <f>CY7-DC7</f>
        <v>1602.78</v>
      </c>
      <c r="DG7" s="106">
        <f>CZ7-DD7</f>
        <v>2282.37</v>
      </c>
      <c r="DH7" s="105">
        <f>ROUND(DF7/DG7,4)-1</f>
        <v>-0.29779999999999995</v>
      </c>
      <c r="DI7" s="130">
        <v>575.84</v>
      </c>
      <c r="DJ7" s="130">
        <v>641.7</v>
      </c>
      <c r="DK7" s="95">
        <f>(DI7-DJ7)/DJ7</f>
        <v>-0.10263362942184823</v>
      </c>
      <c r="DL7" s="95">
        <f>DI7/B7</f>
        <v>0.005237826014186098</v>
      </c>
      <c r="DM7" s="94">
        <v>89.49</v>
      </c>
      <c r="DN7" s="94">
        <v>188.53</v>
      </c>
      <c r="DO7" s="105">
        <f>ROUND(DM7/DN7,4)-1</f>
        <v>-0.5253</v>
      </c>
      <c r="DP7" s="106">
        <f>DI7-DM7</f>
        <v>486.35</v>
      </c>
      <c r="DQ7" s="106">
        <f>DJ7-DN7</f>
        <v>453.1700000000001</v>
      </c>
      <c r="DR7" s="105">
        <f>ROUND(DP7/DQ7,4)-1</f>
        <v>0.07319999999999993</v>
      </c>
      <c r="DS7" s="132">
        <v>536.06</v>
      </c>
      <c r="DT7" s="133">
        <v>220.87</v>
      </c>
      <c r="DU7" s="134">
        <f>(DS7-DT7)/DT7</f>
        <v>1.4270385294517134</v>
      </c>
      <c r="DV7" s="95">
        <f>DS7/B7</f>
        <v>0.004875988144562029</v>
      </c>
      <c r="DW7" s="135">
        <v>535.47</v>
      </c>
      <c r="DX7" s="135">
        <v>219.94</v>
      </c>
      <c r="DY7" s="105">
        <f>ROUND(DW7/DX7,4)-1</f>
        <v>1.4346</v>
      </c>
      <c r="DZ7" s="135">
        <f>DS7-DW7</f>
        <v>0.5899999999999181</v>
      </c>
      <c r="EA7" s="143">
        <f>DT7-DX7</f>
        <v>0.9300000000000068</v>
      </c>
      <c r="EB7" s="105">
        <f>ROUND(DZ7/EA7,4)-1</f>
        <v>-0.36560000000000004</v>
      </c>
      <c r="EC7" s="144">
        <v>516.33</v>
      </c>
      <c r="ED7" s="145">
        <v>533.03</v>
      </c>
      <c r="EE7" s="95">
        <f>(EC7-ED7)/ED7</f>
        <v>-0.031330319118998806</v>
      </c>
      <c r="EF7" s="95">
        <f>EC7/B7</f>
        <v>0.004696524565686142</v>
      </c>
      <c r="EG7" s="94">
        <v>387.55</v>
      </c>
      <c r="EH7" s="94">
        <v>384.62</v>
      </c>
      <c r="EI7" s="105">
        <f>ROUND(EG7/EH7,4)-1</f>
        <v>0.007600000000000051</v>
      </c>
      <c r="EJ7" s="106">
        <f>EC7-EG7</f>
        <v>128.78000000000003</v>
      </c>
      <c r="EK7" s="106">
        <f>ED7-EH7</f>
        <v>148.40999999999997</v>
      </c>
      <c r="EL7" s="105">
        <f>ROUND(EJ7/EK7,4)-1</f>
        <v>-0.13229999999999997</v>
      </c>
      <c r="EM7" s="94">
        <v>976.2</v>
      </c>
      <c r="EN7" s="94">
        <v>809.63</v>
      </c>
      <c r="EO7" s="95">
        <f>ROUND(EM7/EN7,4)-1</f>
        <v>0.2057</v>
      </c>
      <c r="EP7" s="95">
        <f>EM7/B7</f>
        <v>0.008879490405405092</v>
      </c>
      <c r="EQ7" s="94">
        <v>920</v>
      </c>
      <c r="ER7" s="94">
        <v>758.58</v>
      </c>
      <c r="ES7" s="105">
        <f>ROUND(EQ7/ER7,4)-1</f>
        <v>0.2128000000000001</v>
      </c>
      <c r="ET7" s="106">
        <f>EM7-EQ7</f>
        <v>56.200000000000045</v>
      </c>
      <c r="EU7" s="106">
        <f>EN7-ER7</f>
        <v>51.049999999999955</v>
      </c>
      <c r="EV7" s="105">
        <f>ROUND(ET7/EU7,4)-1</f>
        <v>0.10089999999999999</v>
      </c>
      <c r="EW7" s="148">
        <v>1274.743202339602</v>
      </c>
      <c r="EX7" s="141">
        <v>2457.6411379999863</v>
      </c>
      <c r="EY7" s="95">
        <f>ROUND(EW7/EX7,4)-1</f>
        <v>-0.48129999999999995</v>
      </c>
      <c r="EZ7" s="95">
        <f>EW7/B7</f>
        <v>0.011595031791159453</v>
      </c>
      <c r="FA7" s="149">
        <v>1201.2667133396067</v>
      </c>
      <c r="FB7" s="150">
        <v>1980.5143819999844</v>
      </c>
      <c r="FC7" s="105">
        <f>ROUND(FA7/FB7,4)-1</f>
        <v>-0.39349999999999996</v>
      </c>
      <c r="FD7" s="106">
        <f>EW7-FA7</f>
        <v>73.47648899999535</v>
      </c>
      <c r="FE7" s="106">
        <f>EX7-FB7</f>
        <v>477.12675600000193</v>
      </c>
      <c r="FF7" s="105">
        <f>ROUND(FD7/FE7,4)-1</f>
        <v>-0.846</v>
      </c>
      <c r="FG7" s="159">
        <v>1580.183902</v>
      </c>
      <c r="FH7" s="160">
        <v>1929.4876510000001</v>
      </c>
      <c r="FI7" s="95">
        <f>ROUND(FG7/FH7,4)-1</f>
        <v>-0.18100000000000005</v>
      </c>
      <c r="FJ7" s="95">
        <f>FG7/B7</f>
        <v>0.014373312637353596</v>
      </c>
      <c r="FK7" s="94">
        <v>1529.427991</v>
      </c>
      <c r="FL7" s="94">
        <v>1911.146972</v>
      </c>
      <c r="FM7" s="105">
        <f>ROUND(FK7/FL7,4)-1</f>
        <v>-0.1997</v>
      </c>
      <c r="FN7" s="106">
        <f>FG7-FK7</f>
        <v>50.75591099999997</v>
      </c>
      <c r="FO7" s="106">
        <f>FH7-FL7</f>
        <v>18.340679000000137</v>
      </c>
      <c r="FP7" s="105">
        <f>ROUND(FN7/FO7,4)-1</f>
        <v>1.7673999999999999</v>
      </c>
      <c r="FQ7" s="161">
        <v>2491.86</v>
      </c>
      <c r="FR7" s="162">
        <v>6734.41</v>
      </c>
      <c r="FS7" s="95">
        <f>ROUND(FQ7/FR7,4)-1</f>
        <v>-0.63</v>
      </c>
      <c r="FT7" s="95">
        <f>FQ7/B7</f>
        <v>0.022665895269015298</v>
      </c>
      <c r="FU7" s="165">
        <v>2163.61</v>
      </c>
      <c r="FV7" s="165">
        <v>5417.83</v>
      </c>
      <c r="FW7" s="105">
        <f>ROUND(FU7/FV7,4)-1</f>
        <v>-0.6007</v>
      </c>
      <c r="FX7" s="106">
        <f>FQ7-FU7</f>
        <v>328.25</v>
      </c>
      <c r="FY7" s="106">
        <f>FR7-FV7</f>
        <v>1316.58</v>
      </c>
      <c r="FZ7" s="105">
        <f>ROUND(FX7/FY7,4)-1</f>
        <v>-0.7507</v>
      </c>
    </row>
    <row r="8" spans="1:182" s="75" customFormat="1" ht="36" customHeight="1">
      <c r="A8" s="96" t="s">
        <v>87</v>
      </c>
      <c r="B8" s="93">
        <f aca="true" t="shared" si="6" ref="B8:B25">M8+W8+AG8+AQ8+BA8+BK8+BU8+CE8+CO8+CY8+DI8+DS8+EC8+EM8+EW8+FG8+FQ8</f>
        <v>20501.36284679245</v>
      </c>
      <c r="C8" s="94">
        <f aca="true" t="shared" si="7" ref="C8:C25">N8+X8+AH8+AR8+BB8+BL8+BV8+CF8+CP8+CZ8+DJ8+DT8+ED8+EN8+EX8+FH8+FR8</f>
        <v>17202.54429733693</v>
      </c>
      <c r="D8" s="95">
        <f t="shared" si="0"/>
        <v>0.19176340966994035</v>
      </c>
      <c r="E8" s="95">
        <f t="shared" si="1"/>
        <v>0.1216</v>
      </c>
      <c r="F8" s="95">
        <f t="shared" si="2"/>
        <v>0.05755631777040829</v>
      </c>
      <c r="G8" s="94">
        <f aca="true" t="shared" si="8" ref="G8:G24">Q8+AA8+AK8+AU8+BE8+BO8+BY8+CI8+CS8+DC8+DM8+DW8+EG8+EQ8+FA8+FK8+FU8</f>
        <v>14751.836967622641</v>
      </c>
      <c r="H8" s="94">
        <f aca="true" t="shared" si="9" ref="H8:H24">R8+AB8+AL8+AV8+BF8+BP8+BZ8+CJ8+CT8+DD8+DN8+DX8+EH8+ER8+FB8+FL8+FV8</f>
        <v>11546.447200185985</v>
      </c>
      <c r="I8" s="105">
        <f t="shared" si="3"/>
        <v>0.27760000000000007</v>
      </c>
      <c r="J8" s="106">
        <f t="shared" si="4"/>
        <v>5749.525879169809</v>
      </c>
      <c r="K8" s="106">
        <f t="shared" si="4"/>
        <v>5656.097097150947</v>
      </c>
      <c r="L8" s="105">
        <f aca="true" t="shared" si="10" ref="L8:L25">ROUND(J8/K8,4)-1</f>
        <v>0.01649999999999996</v>
      </c>
      <c r="M8" s="108">
        <v>13510.38</v>
      </c>
      <c r="N8" s="108">
        <v>10199.28</v>
      </c>
      <c r="O8" s="95">
        <f aca="true" t="shared" si="11" ref="O8:O25">(M8-N8)/N8</f>
        <v>0.32464056286326076</v>
      </c>
      <c r="P8" s="95">
        <f aca="true" t="shared" si="12" ref="P8:P25">M8/B8</f>
        <v>0.6589991163496612</v>
      </c>
      <c r="Q8" s="94">
        <v>8969.24</v>
      </c>
      <c r="R8" s="94">
        <v>5608.58</v>
      </c>
      <c r="S8" s="105">
        <f t="shared" si="5"/>
        <v>0.5992</v>
      </c>
      <c r="T8" s="106">
        <f aca="true" t="shared" si="13" ref="T8:T25">M8-Q8</f>
        <v>4541.139999999999</v>
      </c>
      <c r="U8" s="106">
        <f aca="true" t="shared" si="14" ref="U8:U25">N8-R8</f>
        <v>4590.700000000001</v>
      </c>
      <c r="V8" s="105">
        <f aca="true" t="shared" si="15" ref="V8:V25">ROUND(T8/U8,4)-1</f>
        <v>-0.010800000000000032</v>
      </c>
      <c r="W8" s="94">
        <v>1407.3880759999993</v>
      </c>
      <c r="X8" s="94">
        <v>1233.7133069407007</v>
      </c>
      <c r="Y8" s="95">
        <f aca="true" t="shared" si="16" ref="Y8:Y25">(W8-X8)/X8</f>
        <v>0.1407740097170293</v>
      </c>
      <c r="Z8" s="95">
        <f aca="true" t="shared" si="17" ref="Z8:Z25">W8/B8</f>
        <v>0.06864851310215178</v>
      </c>
      <c r="AA8" s="94">
        <v>1278.95</v>
      </c>
      <c r="AB8" s="94">
        <v>1077.2826819407007</v>
      </c>
      <c r="AC8" s="105">
        <f aca="true" t="shared" si="18" ref="AC8:AC25">ROUND(AA8/AB8,4)-1</f>
        <v>0.18720000000000003</v>
      </c>
      <c r="AD8" s="106">
        <f aca="true" t="shared" si="19" ref="AD8:AD13">W8-AA8</f>
        <v>128.43807599999923</v>
      </c>
      <c r="AE8" s="106">
        <f aca="true" t="shared" si="20" ref="AE8:AE13">X8-AB8</f>
        <v>156.43062499999996</v>
      </c>
      <c r="AF8" s="105">
        <f aca="true" t="shared" si="21" ref="AF8:AF13">ROUND(AD8/AE8,4)-1</f>
        <v>-0.17889999999999995</v>
      </c>
      <c r="AG8" s="94">
        <v>2854.8654973396233</v>
      </c>
      <c r="AH8" s="94">
        <v>2751.8210983962267</v>
      </c>
      <c r="AI8" s="95">
        <f aca="true" t="shared" si="22" ref="AI8:AI25">(AG8-AH8)/AH8</f>
        <v>0.03744589319540115</v>
      </c>
      <c r="AJ8" s="95">
        <f aca="true" t="shared" si="23" ref="AJ8:AJ25">AG8/B8</f>
        <v>0.1392524740269295</v>
      </c>
      <c r="AK8" s="94">
        <v>2687.0798452075483</v>
      </c>
      <c r="AL8" s="94">
        <v>2597.0855252452834</v>
      </c>
      <c r="AM8" s="105">
        <f aca="true" t="shared" si="24" ref="AM8:AM25">ROUND(AK8/AL8,4)-1</f>
        <v>0.03469999999999995</v>
      </c>
      <c r="AN8" s="106">
        <f aca="true" t="shared" si="25" ref="AN8:AN25">AG8-AK8</f>
        <v>167.78565213207503</v>
      </c>
      <c r="AO8" s="106">
        <f aca="true" t="shared" si="26" ref="AO8:AO25">AH8-AL8</f>
        <v>154.7355731509433</v>
      </c>
      <c r="AP8" s="105">
        <f aca="true" t="shared" si="27" ref="AP8:AP25">ROUND(AN8/AO8,4)-1</f>
        <v>0.08430000000000004</v>
      </c>
      <c r="AQ8" s="117">
        <v>25.03</v>
      </c>
      <c r="AR8" s="115">
        <v>58.98</v>
      </c>
      <c r="AS8" s="95">
        <f aca="true" t="shared" si="28" ref="AS8:AS25">(AQ8-AR8)/AR8</f>
        <v>-0.5756188538487622</v>
      </c>
      <c r="AT8" s="95">
        <f aca="true" t="shared" si="29" ref="AT8:AT25">AQ8/B8</f>
        <v>0.0012208944442889114</v>
      </c>
      <c r="AU8" s="116">
        <v>17.94</v>
      </c>
      <c r="AV8" s="116">
        <v>51.86</v>
      </c>
      <c r="AW8" s="105">
        <f aca="true" t="shared" si="30" ref="AW8:AW25">ROUND(AU8/AV8,4)-1</f>
        <v>-0.6541</v>
      </c>
      <c r="AX8" s="106">
        <f aca="true" t="shared" si="31" ref="AX8:AX25">AQ8-AU8</f>
        <v>7.09</v>
      </c>
      <c r="AY8" s="106">
        <f aca="true" t="shared" si="32" ref="AY8:AY25">AR8-AV8</f>
        <v>7.119999999999997</v>
      </c>
      <c r="AZ8" s="105">
        <f aca="true" t="shared" si="33" ref="AZ8:AZ25">ROUND(AX8/AY8,4)-1</f>
        <v>-0.0041999999999999815</v>
      </c>
      <c r="BA8" s="120">
        <v>385.7371</v>
      </c>
      <c r="BB8" s="120">
        <v>618.2446</v>
      </c>
      <c r="BC8" s="95">
        <f aca="true" t="shared" si="34" ref="BC8:BC25">(BA8-BB8)/BB8</f>
        <v>-0.3760768796039626</v>
      </c>
      <c r="BD8" s="95">
        <f aca="true" t="shared" si="35" ref="BD8:BD25">BA8/B8</f>
        <v>0.018815193062170044</v>
      </c>
      <c r="BE8" s="94">
        <v>255.6385</v>
      </c>
      <c r="BF8" s="94">
        <v>417.7337</v>
      </c>
      <c r="BG8" s="105">
        <f aca="true" t="shared" si="36" ref="BG8:BG25">ROUND(BE8/BF8,4)-1</f>
        <v>-0.388</v>
      </c>
      <c r="BH8" s="106">
        <f aca="true" t="shared" si="37" ref="BH8:BH25">BA8-BE8</f>
        <v>130.0986</v>
      </c>
      <c r="BI8" s="106">
        <f aca="true" t="shared" si="38" ref="BI8:BI25">BB8-BF8</f>
        <v>200.5109</v>
      </c>
      <c r="BJ8" s="105">
        <f aca="true" t="shared" si="39" ref="BJ8:BJ25">ROUND(BH8/BI8,4)-1</f>
        <v>-0.35119999999999996</v>
      </c>
      <c r="BK8" s="121">
        <v>87.32</v>
      </c>
      <c r="BL8" s="121">
        <v>442.61</v>
      </c>
      <c r="BM8" s="95">
        <f aca="true" t="shared" si="40" ref="BM8:BM25">(BK8-BL8)/BL8</f>
        <v>-0.8027157090892659</v>
      </c>
      <c r="BN8" s="95">
        <f aca="true" t="shared" si="41" ref="BN8:BN25">BK8/B8</f>
        <v>0.004259229040164112</v>
      </c>
      <c r="BO8" s="94">
        <v>75.82</v>
      </c>
      <c r="BP8" s="94">
        <v>430.43</v>
      </c>
      <c r="BQ8" s="105">
        <f aca="true" t="shared" si="42" ref="BQ8:BQ25">ROUND(BO8/BP8,4)-1</f>
        <v>-0.8239</v>
      </c>
      <c r="BR8" s="106">
        <f aca="true" t="shared" si="43" ref="BR8:BR25">BK8-BO8</f>
        <v>11.5</v>
      </c>
      <c r="BS8" s="106">
        <f aca="true" t="shared" si="44" ref="BS8:BS25">BL8-BP8</f>
        <v>12.180000000000007</v>
      </c>
      <c r="BT8" s="105">
        <f aca="true" t="shared" si="45" ref="BT8:BT25">ROUND(BR8/BS8,4)-1</f>
        <v>-0.05579999999999996</v>
      </c>
      <c r="BU8" s="94">
        <v>101.75512899999997</v>
      </c>
      <c r="BV8" s="94"/>
      <c r="BW8" s="95" t="e">
        <f aca="true" t="shared" si="46" ref="BW8:BW25">(BU8-BV8)/BV8</f>
        <v>#DIV/0!</v>
      </c>
      <c r="BX8" s="95">
        <f aca="true" t="shared" si="47" ref="BX8:BX25">BU8/B8</f>
        <v>0.004963334865121911</v>
      </c>
      <c r="BY8" s="94">
        <v>97.64834899999997</v>
      </c>
      <c r="BZ8" s="94"/>
      <c r="CA8" s="105" t="e">
        <f aca="true" t="shared" si="48" ref="CA8:CA25">ROUND(BY8/BZ8,4)-1</f>
        <v>#DIV/0!</v>
      </c>
      <c r="CB8" s="106">
        <f aca="true" t="shared" si="49" ref="CB8:CB25">BU8-BY8</f>
        <v>4.1067800000000005</v>
      </c>
      <c r="CC8" s="106">
        <f aca="true" t="shared" si="50" ref="CC8:CC25">BV8-BZ8</f>
        <v>0</v>
      </c>
      <c r="CD8" s="105" t="e">
        <f aca="true" t="shared" si="51" ref="CD8:CD25">ROUND(CB8/CC8,4)-1</f>
        <v>#DIV/0!</v>
      </c>
      <c r="CE8" s="94">
        <v>0</v>
      </c>
      <c r="CF8" s="94">
        <v>0</v>
      </c>
      <c r="CG8" s="95" t="e">
        <f aca="true" t="shared" si="52" ref="CG8:CG25">(CE8-CF8)/CF8</f>
        <v>#DIV/0!</v>
      </c>
      <c r="CH8" s="95">
        <f aca="true" t="shared" si="53" ref="CH8:CH25">CE8/B8</f>
        <v>0</v>
      </c>
      <c r="CI8" s="94">
        <v>0</v>
      </c>
      <c r="CJ8" s="94">
        <v>0</v>
      </c>
      <c r="CK8" s="105" t="e">
        <f aca="true" t="shared" si="54" ref="CK8:CK25">ROUND(CI8/CJ8,4)-1</f>
        <v>#DIV/0!</v>
      </c>
      <c r="CL8" s="106">
        <f aca="true" t="shared" si="55" ref="CL8:CL25">CE8-CI8</f>
        <v>0</v>
      </c>
      <c r="CM8" s="106">
        <f aca="true" t="shared" si="56" ref="CM8:CM25">CF8-CJ8</f>
        <v>0</v>
      </c>
      <c r="CN8" s="105" t="e">
        <f aca="true" t="shared" si="57" ref="CN8:CN25">ROUND(CL8/CM8,4)-1</f>
        <v>#DIV/0!</v>
      </c>
      <c r="CO8" s="129">
        <v>1092.09</v>
      </c>
      <c r="CP8" s="129">
        <v>736.46</v>
      </c>
      <c r="CQ8" s="95">
        <f aca="true" t="shared" si="58" ref="CQ8:CQ25">(CO8-CP8)/CP8</f>
        <v>0.4828911278277162</v>
      </c>
      <c r="CR8" s="95">
        <f aca="true" t="shared" si="59" ref="CR8:CR25">CO8/B8</f>
        <v>0.053269141576647104</v>
      </c>
      <c r="CS8" s="94">
        <v>692.58</v>
      </c>
      <c r="CT8" s="94">
        <v>634.33</v>
      </c>
      <c r="CU8" s="105">
        <f aca="true" t="shared" si="60" ref="CU8:CU25">ROUND(CS8/CT8,4)-1</f>
        <v>0.0918000000000001</v>
      </c>
      <c r="CV8" s="106">
        <f aca="true" t="shared" si="61" ref="CV8:CV25">CO8-CS8</f>
        <v>399.5099999999999</v>
      </c>
      <c r="CW8" s="106">
        <f aca="true" t="shared" si="62" ref="CW8:CW25">CP8-CT8</f>
        <v>102.13</v>
      </c>
      <c r="CX8" s="105">
        <f aca="true" t="shared" si="63" ref="CX8:CX25">ROUND(CV8/CW8,4)-1</f>
        <v>2.9118</v>
      </c>
      <c r="CY8" s="94">
        <v>662.5410999999999</v>
      </c>
      <c r="CZ8" s="94">
        <v>664.58</v>
      </c>
      <c r="DA8" s="95">
        <f aca="true" t="shared" si="64" ref="DA8:DA25">(CY8-CZ8)/CZ8</f>
        <v>-0.003067952691925917</v>
      </c>
      <c r="DB8" s="95">
        <f aca="true" t="shared" si="65" ref="DB8:DB25">CY8/B8</f>
        <v>0.03231692960859225</v>
      </c>
      <c r="DC8" s="94">
        <v>484.1989</v>
      </c>
      <c r="DD8" s="94">
        <v>440.74</v>
      </c>
      <c r="DE8" s="105">
        <f aca="true" t="shared" si="66" ref="DE8:DE13">ROUND(DC8/DD8,4)-1</f>
        <v>0.09860000000000002</v>
      </c>
      <c r="DF8" s="106">
        <f aca="true" t="shared" si="67" ref="DF8:DF13">CY8-DC8</f>
        <v>178.34219999999993</v>
      </c>
      <c r="DG8" s="106">
        <f aca="true" t="shared" si="68" ref="DG8:DG13">CZ8-DD8</f>
        <v>223.84000000000003</v>
      </c>
      <c r="DH8" s="105">
        <f aca="true" t="shared" si="69" ref="DH8:DH13">ROUND(DF8/DG8,4)-1</f>
        <v>-0.20330000000000004</v>
      </c>
      <c r="DI8" s="131">
        <v>0</v>
      </c>
      <c r="DJ8" s="131">
        <v>0</v>
      </c>
      <c r="DK8" s="95" t="e">
        <f aca="true" t="shared" si="70" ref="DK8:DK25">(DI8-DJ8)/DJ8</f>
        <v>#DIV/0!</v>
      </c>
      <c r="DL8" s="95">
        <f aca="true" t="shared" si="71" ref="DL8:DL25">DI8/B8</f>
        <v>0</v>
      </c>
      <c r="DM8" s="94">
        <v>0</v>
      </c>
      <c r="DN8" s="94">
        <v>0</v>
      </c>
      <c r="DO8" s="105" t="e">
        <f aca="true" t="shared" si="72" ref="DO8:DO25">ROUND(DM8/DN8,4)-1</f>
        <v>#DIV/0!</v>
      </c>
      <c r="DP8" s="106">
        <f aca="true" t="shared" si="73" ref="DP8:DP25">DI8-DM8</f>
        <v>0</v>
      </c>
      <c r="DQ8" s="106">
        <f aca="true" t="shared" si="74" ref="DQ8:DQ25">DJ8-DN8</f>
        <v>0</v>
      </c>
      <c r="DR8" s="105" t="e">
        <f aca="true" t="shared" si="75" ref="DR8:DR25">ROUND(DP8/DQ8,4)-1</f>
        <v>#DIV/0!</v>
      </c>
      <c r="DS8" s="136"/>
      <c r="DT8" s="137"/>
      <c r="DU8" s="134" t="e">
        <f aca="true" t="shared" si="76" ref="DU8:DU25">(DS8-DT8)/DT8</f>
        <v>#DIV/0!</v>
      </c>
      <c r="DV8" s="95">
        <f aca="true" t="shared" si="77" ref="DV8:DV25">DS8/B8</f>
        <v>0</v>
      </c>
      <c r="DW8" s="135"/>
      <c r="DX8" s="135"/>
      <c r="DY8" s="105" t="e">
        <f aca="true" t="shared" si="78" ref="DY8:DY25">ROUND(DW8/DX8,4)-1</f>
        <v>#DIV/0!</v>
      </c>
      <c r="DZ8" s="135">
        <f aca="true" t="shared" si="79" ref="DZ8:DZ25">DS8-DW8</f>
        <v>0</v>
      </c>
      <c r="EA8" s="143">
        <f aca="true" t="shared" si="80" ref="EA8:EA25">DT8-DX8</f>
        <v>0</v>
      </c>
      <c r="EB8" s="105" t="e">
        <f aca="true" t="shared" si="81" ref="EB8:EB25">ROUND(DZ8/EA8,4)-1</f>
        <v>#DIV/0!</v>
      </c>
      <c r="EC8" s="146"/>
      <c r="ED8" s="147"/>
      <c r="EE8" s="95" t="e">
        <f aca="true" t="shared" si="82" ref="EE8:EE25">(EC8-ED8)/ED8</f>
        <v>#DIV/0!</v>
      </c>
      <c r="EF8" s="95">
        <f aca="true" t="shared" si="83" ref="EF8:EF25">EC8/B8</f>
        <v>0</v>
      </c>
      <c r="EG8" s="94"/>
      <c r="EH8" s="94"/>
      <c r="EI8" s="105" t="e">
        <f aca="true" t="shared" si="84" ref="EI8:EI25">ROUND(EG8/EH8,4)-1</f>
        <v>#DIV/0!</v>
      </c>
      <c r="EJ8" s="106">
        <f aca="true" t="shared" si="85" ref="EJ8:EJ25">EC8-EG8</f>
        <v>0</v>
      </c>
      <c r="EK8" s="106">
        <f aca="true" t="shared" si="86" ref="EK8:EK25">ED8-EH8</f>
        <v>0</v>
      </c>
      <c r="EL8" s="105" t="e">
        <f aca="true" t="shared" si="87" ref="EL8:EL25">ROUND(EJ8/EK8,4)-1</f>
        <v>#DIV/0!</v>
      </c>
      <c r="EM8" s="94"/>
      <c r="EN8" s="94"/>
      <c r="EO8" s="95" t="e">
        <f aca="true" t="shared" si="88" ref="EO8:EO25">ROUND(EM8/EN8,4)-1</f>
        <v>#DIV/0!</v>
      </c>
      <c r="EP8" s="95">
        <f aca="true" t="shared" si="89" ref="EP8:EP25">EM8/B8</f>
        <v>0</v>
      </c>
      <c r="EQ8" s="94"/>
      <c r="ER8" s="94"/>
      <c r="ES8" s="105" t="e">
        <f aca="true" t="shared" si="90" ref="ES8:ES25">ROUND(EQ8/ER8,4)-1</f>
        <v>#DIV/0!</v>
      </c>
      <c r="ET8" s="106">
        <f aca="true" t="shared" si="91" ref="ET8:ET25">EM8-EQ8</f>
        <v>0</v>
      </c>
      <c r="EU8" s="106">
        <f aca="true" t="shared" si="92" ref="EU8:EU25">EN8-ER8</f>
        <v>0</v>
      </c>
      <c r="EV8" s="105" t="e">
        <f aca="true" t="shared" si="93" ref="EV8:EV25">ROUND(ET8/EU8,4)-1</f>
        <v>#DIV/0!</v>
      </c>
      <c r="EW8" s="148">
        <v>374.2559444528301</v>
      </c>
      <c r="EX8" s="141">
        <v>496.8552919999997</v>
      </c>
      <c r="EY8" s="95">
        <f aca="true" t="shared" si="94" ref="EY8:EY25">ROUND(EW8/EX8,4)-1</f>
        <v>-0.24680000000000002</v>
      </c>
      <c r="EZ8" s="95">
        <f aca="true" t="shared" si="95" ref="EZ8:EZ25">EW8/B8</f>
        <v>0.018255173924273258</v>
      </c>
      <c r="FA8" s="151">
        <v>192.7413734150943</v>
      </c>
      <c r="FB8" s="150">
        <v>288.4052929999997</v>
      </c>
      <c r="FC8" s="105">
        <f aca="true" t="shared" si="96" ref="FC8:FC25">ROUND(FA8/FB8,4)-1</f>
        <v>-0.3317</v>
      </c>
      <c r="FD8" s="106">
        <f aca="true" t="shared" si="97" ref="FD8:FD25">EW8-FA8</f>
        <v>181.51457103773578</v>
      </c>
      <c r="FE8" s="106">
        <f aca="true" t="shared" si="98" ref="FE8:FE25">EX8-FB8</f>
        <v>208.449999</v>
      </c>
      <c r="FF8" s="105">
        <f aca="true" t="shared" si="99" ref="FF8:FF25">ROUND(FD8/FE8,4)-1</f>
        <v>-0.12919999999999998</v>
      </c>
      <c r="FG8" s="94"/>
      <c r="FH8" s="94"/>
      <c r="FI8" s="95" t="e">
        <f aca="true" t="shared" si="100" ref="FI8:FI25">ROUND(FG8/FH8,4)-1</f>
        <v>#DIV/0!</v>
      </c>
      <c r="FJ8" s="95">
        <f aca="true" t="shared" si="101" ref="FJ8:FJ25">FG8/B8</f>
        <v>0</v>
      </c>
      <c r="FK8" s="94"/>
      <c r="FL8" s="94"/>
      <c r="FM8" s="105" t="e">
        <f aca="true" t="shared" si="102" ref="FM8:FM25">ROUND(FK8/FL8,4)-1</f>
        <v>#DIV/0!</v>
      </c>
      <c r="FN8" s="106">
        <f aca="true" t="shared" si="103" ref="FN8:FN25">FG8-FK8</f>
        <v>0</v>
      </c>
      <c r="FO8" s="106">
        <f aca="true" t="shared" si="104" ref="FO8:FO25">FH8-FL8</f>
        <v>0</v>
      </c>
      <c r="FP8" s="105" t="e">
        <f aca="true" t="shared" si="105" ref="FP8:FP25">ROUND(FN8/FO8,4)-1</f>
        <v>#DIV/0!</v>
      </c>
      <c r="FQ8" s="163"/>
      <c r="FR8" s="163">
        <v>0</v>
      </c>
      <c r="FS8" s="95" t="e">
        <f aca="true" t="shared" si="106" ref="FS8:FS25">ROUND(FQ8/FR8,4)-1</f>
        <v>#DIV/0!</v>
      </c>
      <c r="FT8" s="95">
        <f aca="true" t="shared" si="107" ref="FT8:FT25">FQ8/B8</f>
        <v>0</v>
      </c>
      <c r="FU8" s="166"/>
      <c r="FV8" s="166">
        <v>0</v>
      </c>
      <c r="FW8" s="105" t="e">
        <f aca="true" t="shared" si="108" ref="FW8:FW25">ROUND(FU8/FV8,4)-1</f>
        <v>#DIV/0!</v>
      </c>
      <c r="FX8" s="106">
        <f aca="true" t="shared" si="109" ref="FX8:FX25">FQ8-FU8</f>
        <v>0</v>
      </c>
      <c r="FY8" s="106">
        <f aca="true" t="shared" si="110" ref="FY8:FY25">FR8-FV8</f>
        <v>0</v>
      </c>
      <c r="FZ8" s="105" t="e">
        <f aca="true" t="shared" si="111" ref="FZ8:FZ25">ROUND(FX8/FY8,4)-1</f>
        <v>#DIV/0!</v>
      </c>
    </row>
    <row r="9" spans="1:182" s="75" customFormat="1" ht="36" customHeight="1">
      <c r="A9" s="96" t="s">
        <v>88</v>
      </c>
      <c r="B9" s="93">
        <f t="shared" si="6"/>
        <v>20026.281062698108</v>
      </c>
      <c r="C9" s="94">
        <f t="shared" si="7"/>
        <v>18450.0661503814</v>
      </c>
      <c r="D9" s="95">
        <f t="shared" si="0"/>
        <v>0.08543139626001416</v>
      </c>
      <c r="E9" s="95">
        <f t="shared" si="1"/>
        <v>0.0581</v>
      </c>
      <c r="F9" s="95">
        <f t="shared" si="2"/>
        <v>0.056222554823202826</v>
      </c>
      <c r="G9" s="94">
        <f t="shared" si="8"/>
        <v>11294.637321886792</v>
      </c>
      <c r="H9" s="94">
        <f t="shared" si="9"/>
        <v>10258.17405683423</v>
      </c>
      <c r="I9" s="105">
        <f t="shared" si="3"/>
        <v>0.10099999999999998</v>
      </c>
      <c r="J9" s="106">
        <f t="shared" si="4"/>
        <v>8731.643740811316</v>
      </c>
      <c r="K9" s="106">
        <f t="shared" si="4"/>
        <v>8191.892093547171</v>
      </c>
      <c r="L9" s="105">
        <f t="shared" si="10"/>
        <v>0.06590000000000007</v>
      </c>
      <c r="M9" s="108">
        <v>12135.32</v>
      </c>
      <c r="N9" s="108">
        <v>11825.59</v>
      </c>
      <c r="O9" s="95">
        <f t="shared" si="11"/>
        <v>0.02619150503272983</v>
      </c>
      <c r="P9" s="95">
        <f t="shared" si="12"/>
        <v>0.6059697235850653</v>
      </c>
      <c r="Q9" s="94">
        <v>4847.13</v>
      </c>
      <c r="R9" s="94">
        <v>4150.54</v>
      </c>
      <c r="S9" s="105">
        <f t="shared" si="5"/>
        <v>0.16779999999999995</v>
      </c>
      <c r="T9" s="106">
        <f t="shared" si="13"/>
        <v>7288.19</v>
      </c>
      <c r="U9" s="106">
        <f t="shared" si="14"/>
        <v>7675.05</v>
      </c>
      <c r="V9" s="105">
        <f t="shared" si="15"/>
        <v>-0.0504</v>
      </c>
      <c r="W9" s="94">
        <v>1629.041683999993</v>
      </c>
      <c r="X9" s="94">
        <v>1621.0893234285713</v>
      </c>
      <c r="Y9" s="95">
        <f t="shared" si="16"/>
        <v>0.0049055659404397085</v>
      </c>
      <c r="Z9" s="95">
        <f t="shared" si="17"/>
        <v>0.08134519229505485</v>
      </c>
      <c r="AA9" s="94">
        <v>1556.76</v>
      </c>
      <c r="AB9" s="94">
        <v>1482.6285714285714</v>
      </c>
      <c r="AC9" s="105">
        <f t="shared" si="18"/>
        <v>0.050000000000000044</v>
      </c>
      <c r="AD9" s="106">
        <f t="shared" si="19"/>
        <v>72.28168399999299</v>
      </c>
      <c r="AE9" s="106">
        <f t="shared" si="20"/>
        <v>138.46075199999996</v>
      </c>
      <c r="AF9" s="105">
        <f t="shared" si="21"/>
        <v>-0.478</v>
      </c>
      <c r="AG9" s="94">
        <v>2788.344150962264</v>
      </c>
      <c r="AH9" s="94">
        <v>2438.728626952829</v>
      </c>
      <c r="AI9" s="95">
        <f t="shared" si="22"/>
        <v>0.14335974906985718</v>
      </c>
      <c r="AJ9" s="95">
        <f t="shared" si="23"/>
        <v>0.1392342463502105</v>
      </c>
      <c r="AK9" s="94">
        <v>2556.510776943396</v>
      </c>
      <c r="AL9" s="94">
        <v>2301.53048540566</v>
      </c>
      <c r="AM9" s="105">
        <f t="shared" si="24"/>
        <v>0.11080000000000001</v>
      </c>
      <c r="AN9" s="106">
        <f t="shared" si="25"/>
        <v>231.83337401886774</v>
      </c>
      <c r="AO9" s="106">
        <f t="shared" si="26"/>
        <v>137.19814154716914</v>
      </c>
      <c r="AP9" s="105">
        <f t="shared" si="27"/>
        <v>0.6898</v>
      </c>
      <c r="AQ9" s="117">
        <v>125.68</v>
      </c>
      <c r="AR9" s="115">
        <v>105.44</v>
      </c>
      <c r="AS9" s="95">
        <f t="shared" si="28"/>
        <v>0.1919575113808802</v>
      </c>
      <c r="AT9" s="95">
        <f t="shared" si="29"/>
        <v>0.0062757533266672005</v>
      </c>
      <c r="AU9" s="116">
        <v>74.52</v>
      </c>
      <c r="AV9" s="116">
        <v>73.09</v>
      </c>
      <c r="AW9" s="105">
        <f t="shared" si="30"/>
        <v>0.019600000000000062</v>
      </c>
      <c r="AX9" s="106">
        <f t="shared" si="31"/>
        <v>51.16000000000001</v>
      </c>
      <c r="AY9" s="106">
        <f t="shared" si="32"/>
        <v>32.349999999999994</v>
      </c>
      <c r="AZ9" s="105">
        <f t="shared" si="33"/>
        <v>0.5814999999999999</v>
      </c>
      <c r="BA9" s="120">
        <v>843.663</v>
      </c>
      <c r="BB9" s="120">
        <v>833.0082</v>
      </c>
      <c r="BC9" s="95">
        <f t="shared" si="34"/>
        <v>0.012790750439191383</v>
      </c>
      <c r="BD9" s="95">
        <f t="shared" si="35"/>
        <v>0.04212779184306198</v>
      </c>
      <c r="BE9" s="94">
        <v>764.0287</v>
      </c>
      <c r="BF9" s="94">
        <v>782.185</v>
      </c>
      <c r="BG9" s="105">
        <f t="shared" si="36"/>
        <v>-0.0232</v>
      </c>
      <c r="BH9" s="106">
        <f t="shared" si="37"/>
        <v>79.63430000000005</v>
      </c>
      <c r="BI9" s="106">
        <f t="shared" si="38"/>
        <v>50.82320000000004</v>
      </c>
      <c r="BJ9" s="105">
        <f t="shared" si="39"/>
        <v>0.5669</v>
      </c>
      <c r="BK9" s="121">
        <v>86.3</v>
      </c>
      <c r="BL9" s="121">
        <v>146.5</v>
      </c>
      <c r="BM9" s="95">
        <f t="shared" si="40"/>
        <v>-0.41092150170648467</v>
      </c>
      <c r="BN9" s="95">
        <f t="shared" si="41"/>
        <v>0.004309337301809193</v>
      </c>
      <c r="BO9" s="94">
        <v>44.83</v>
      </c>
      <c r="BP9" s="94">
        <v>123.56</v>
      </c>
      <c r="BQ9" s="105">
        <f t="shared" si="42"/>
        <v>-0.6372</v>
      </c>
      <c r="BR9" s="106">
        <f t="shared" si="43"/>
        <v>41.47</v>
      </c>
      <c r="BS9" s="106">
        <f t="shared" si="44"/>
        <v>22.939999999999998</v>
      </c>
      <c r="BT9" s="105">
        <f t="shared" si="45"/>
        <v>0.8078000000000001</v>
      </c>
      <c r="BU9" s="94"/>
      <c r="BV9" s="94"/>
      <c r="BW9" s="95" t="e">
        <f t="shared" si="46"/>
        <v>#DIV/0!</v>
      </c>
      <c r="BX9" s="95">
        <f t="shared" si="47"/>
        <v>0</v>
      </c>
      <c r="BY9" s="94"/>
      <c r="BZ9" s="94"/>
      <c r="CA9" s="105" t="e">
        <f t="shared" si="48"/>
        <v>#DIV/0!</v>
      </c>
      <c r="CB9" s="106">
        <f t="shared" si="49"/>
        <v>0</v>
      </c>
      <c r="CC9" s="106">
        <f t="shared" si="50"/>
        <v>0</v>
      </c>
      <c r="CD9" s="105" t="e">
        <f t="shared" si="51"/>
        <v>#DIV/0!</v>
      </c>
      <c r="CE9" s="94">
        <v>0</v>
      </c>
      <c r="CF9" s="94">
        <v>0</v>
      </c>
      <c r="CG9" s="95" t="e">
        <f t="shared" si="52"/>
        <v>#DIV/0!</v>
      </c>
      <c r="CH9" s="95">
        <f t="shared" si="53"/>
        <v>0</v>
      </c>
      <c r="CI9" s="94">
        <v>0</v>
      </c>
      <c r="CJ9" s="94">
        <v>0</v>
      </c>
      <c r="CK9" s="105" t="e">
        <f t="shared" si="54"/>
        <v>#DIV/0!</v>
      </c>
      <c r="CL9" s="106">
        <f t="shared" si="55"/>
        <v>0</v>
      </c>
      <c r="CM9" s="106">
        <f t="shared" si="56"/>
        <v>0</v>
      </c>
      <c r="CN9" s="105" t="e">
        <f t="shared" si="57"/>
        <v>#DIV/0!</v>
      </c>
      <c r="CO9" s="129">
        <v>1795.39</v>
      </c>
      <c r="CP9" s="129">
        <v>1098.27</v>
      </c>
      <c r="CQ9" s="95">
        <f t="shared" si="58"/>
        <v>0.6347437333260493</v>
      </c>
      <c r="CR9" s="95">
        <f t="shared" si="59"/>
        <v>0.08965169291187958</v>
      </c>
      <c r="CS9" s="94">
        <v>969.4</v>
      </c>
      <c r="CT9" s="94">
        <v>984.13</v>
      </c>
      <c r="CU9" s="105">
        <f t="shared" si="60"/>
        <v>-0.015000000000000013</v>
      </c>
      <c r="CV9" s="106">
        <f t="shared" si="61"/>
        <v>825.9900000000001</v>
      </c>
      <c r="CW9" s="106">
        <f t="shared" si="62"/>
        <v>114.13999999999999</v>
      </c>
      <c r="CX9" s="105">
        <f t="shared" si="63"/>
        <v>6.2366</v>
      </c>
      <c r="CY9" s="94">
        <v>418.6834</v>
      </c>
      <c r="CZ9" s="94">
        <v>381.44</v>
      </c>
      <c r="DA9" s="95">
        <f t="shared" si="64"/>
        <v>0.09763894714765103</v>
      </c>
      <c r="DB9" s="95">
        <f t="shared" si="65"/>
        <v>0.020906697488624556</v>
      </c>
      <c r="DC9" s="94">
        <v>397.5105</v>
      </c>
      <c r="DD9" s="94">
        <v>360.51</v>
      </c>
      <c r="DE9" s="105">
        <f t="shared" si="66"/>
        <v>0.10260000000000002</v>
      </c>
      <c r="DF9" s="106">
        <f t="shared" si="67"/>
        <v>21.172900000000027</v>
      </c>
      <c r="DG9" s="106">
        <f t="shared" si="68"/>
        <v>20.930000000000007</v>
      </c>
      <c r="DH9" s="105">
        <f t="shared" si="69"/>
        <v>0.011600000000000055</v>
      </c>
      <c r="DI9" s="131">
        <v>0</v>
      </c>
      <c r="DJ9" s="131">
        <v>0</v>
      </c>
      <c r="DK9" s="95" t="e">
        <f t="shared" si="70"/>
        <v>#DIV/0!</v>
      </c>
      <c r="DL9" s="95">
        <f t="shared" si="71"/>
        <v>0</v>
      </c>
      <c r="DM9" s="94">
        <v>0</v>
      </c>
      <c r="DN9" s="94">
        <v>0</v>
      </c>
      <c r="DO9" s="105" t="e">
        <f t="shared" si="72"/>
        <v>#DIV/0!</v>
      </c>
      <c r="DP9" s="106">
        <f t="shared" si="73"/>
        <v>0</v>
      </c>
      <c r="DQ9" s="106">
        <f t="shared" si="74"/>
        <v>0</v>
      </c>
      <c r="DR9" s="105" t="e">
        <f t="shared" si="75"/>
        <v>#DIV/0!</v>
      </c>
      <c r="DS9" s="138"/>
      <c r="DT9" s="139"/>
      <c r="DU9" s="134" t="e">
        <f t="shared" si="76"/>
        <v>#DIV/0!</v>
      </c>
      <c r="DV9" s="95">
        <f t="shared" si="77"/>
        <v>0</v>
      </c>
      <c r="DW9" s="135"/>
      <c r="DX9" s="135"/>
      <c r="DY9" s="105" t="e">
        <f t="shared" si="78"/>
        <v>#DIV/0!</v>
      </c>
      <c r="DZ9" s="135">
        <f t="shared" si="79"/>
        <v>0</v>
      </c>
      <c r="EA9" s="143">
        <f t="shared" si="80"/>
        <v>0</v>
      </c>
      <c r="EB9" s="105" t="e">
        <f t="shared" si="81"/>
        <v>#DIV/0!</v>
      </c>
      <c r="EC9" s="140"/>
      <c r="ED9" s="94"/>
      <c r="EE9" s="95" t="e">
        <f t="shared" si="82"/>
        <v>#DIV/0!</v>
      </c>
      <c r="EF9" s="95">
        <f t="shared" si="83"/>
        <v>0</v>
      </c>
      <c r="EG9" s="94"/>
      <c r="EH9" s="94"/>
      <c r="EI9" s="105" t="e">
        <f t="shared" si="84"/>
        <v>#DIV/0!</v>
      </c>
      <c r="EJ9" s="106">
        <f t="shared" si="85"/>
        <v>0</v>
      </c>
      <c r="EK9" s="106">
        <f t="shared" si="86"/>
        <v>0</v>
      </c>
      <c r="EL9" s="105" t="e">
        <f t="shared" si="87"/>
        <v>#DIV/0!</v>
      </c>
      <c r="EM9" s="94"/>
      <c r="EN9" s="94"/>
      <c r="EO9" s="95" t="e">
        <f t="shared" si="88"/>
        <v>#DIV/0!</v>
      </c>
      <c r="EP9" s="95">
        <f t="shared" si="89"/>
        <v>0</v>
      </c>
      <c r="EQ9" s="94"/>
      <c r="ER9" s="94"/>
      <c r="ES9" s="105" t="e">
        <f t="shared" si="90"/>
        <v>#DIV/0!</v>
      </c>
      <c r="ET9" s="106">
        <f t="shared" si="91"/>
        <v>0</v>
      </c>
      <c r="EU9" s="106">
        <f t="shared" si="92"/>
        <v>0</v>
      </c>
      <c r="EV9" s="105" t="e">
        <f t="shared" si="93"/>
        <v>#DIV/0!</v>
      </c>
      <c r="EW9" s="152">
        <v>203.85882773584856</v>
      </c>
      <c r="EX9" s="141"/>
      <c r="EY9" s="95" t="e">
        <f t="shared" si="94"/>
        <v>#DIV/0!</v>
      </c>
      <c r="EZ9" s="95">
        <f t="shared" si="95"/>
        <v>0.010179564897626728</v>
      </c>
      <c r="FA9" s="153">
        <v>83.9473449433962</v>
      </c>
      <c r="FB9" s="154"/>
      <c r="FC9" s="105" t="e">
        <f t="shared" si="96"/>
        <v>#DIV/0!</v>
      </c>
      <c r="FD9" s="106">
        <f t="shared" si="97"/>
        <v>119.91148279245236</v>
      </c>
      <c r="FE9" s="106">
        <f t="shared" si="98"/>
        <v>0</v>
      </c>
      <c r="FF9" s="105" t="e">
        <f t="shared" si="99"/>
        <v>#DIV/0!</v>
      </c>
      <c r="FG9" s="94"/>
      <c r="FH9" s="94"/>
      <c r="FI9" s="95" t="e">
        <f t="shared" si="100"/>
        <v>#DIV/0!</v>
      </c>
      <c r="FJ9" s="95">
        <f t="shared" si="101"/>
        <v>0</v>
      </c>
      <c r="FK9" s="94"/>
      <c r="FL9" s="94"/>
      <c r="FM9" s="105" t="e">
        <f t="shared" si="102"/>
        <v>#DIV/0!</v>
      </c>
      <c r="FN9" s="106">
        <f t="shared" si="103"/>
        <v>0</v>
      </c>
      <c r="FO9" s="106">
        <f t="shared" si="104"/>
        <v>0</v>
      </c>
      <c r="FP9" s="105" t="e">
        <f t="shared" si="105"/>
        <v>#DIV/0!</v>
      </c>
      <c r="FQ9" s="163"/>
      <c r="FR9" s="163"/>
      <c r="FS9" s="95" t="e">
        <f t="shared" si="106"/>
        <v>#DIV/0!</v>
      </c>
      <c r="FT9" s="95">
        <f t="shared" si="107"/>
        <v>0</v>
      </c>
      <c r="FU9" s="166"/>
      <c r="FV9" s="166"/>
      <c r="FW9" s="105" t="e">
        <f t="shared" si="108"/>
        <v>#DIV/0!</v>
      </c>
      <c r="FX9" s="106">
        <f t="shared" si="109"/>
        <v>0</v>
      </c>
      <c r="FY9" s="106">
        <f t="shared" si="110"/>
        <v>0</v>
      </c>
      <c r="FZ9" s="105" t="e">
        <f t="shared" si="111"/>
        <v>#DIV/0!</v>
      </c>
    </row>
    <row r="10" spans="1:182" s="75" customFormat="1" ht="36" customHeight="1">
      <c r="A10" s="96" t="s">
        <v>89</v>
      </c>
      <c r="B10" s="93">
        <f t="shared" si="6"/>
        <v>16500.23889650944</v>
      </c>
      <c r="C10" s="94">
        <f t="shared" si="7"/>
        <v>15154.352079616698</v>
      </c>
      <c r="D10" s="95">
        <f t="shared" si="0"/>
        <v>0.08881190101838941</v>
      </c>
      <c r="E10" s="95">
        <f t="shared" si="1"/>
        <v>0.0496</v>
      </c>
      <c r="F10" s="95">
        <f t="shared" si="2"/>
        <v>0.046323407878405165</v>
      </c>
      <c r="G10" s="94">
        <f t="shared" si="8"/>
        <v>7549.315066660378</v>
      </c>
      <c r="H10" s="94">
        <f t="shared" si="9"/>
        <v>7280.484550616707</v>
      </c>
      <c r="I10" s="105">
        <f t="shared" si="3"/>
        <v>0.03689999999999993</v>
      </c>
      <c r="J10" s="106">
        <f t="shared" si="4"/>
        <v>8950.923829849062</v>
      </c>
      <c r="K10" s="106">
        <f t="shared" si="4"/>
        <v>7873.867528999991</v>
      </c>
      <c r="L10" s="105">
        <f t="shared" si="10"/>
        <v>0.13680000000000003</v>
      </c>
      <c r="M10" s="108">
        <v>12221.24</v>
      </c>
      <c r="N10" s="108">
        <v>11141.31</v>
      </c>
      <c r="O10" s="95">
        <f t="shared" si="11"/>
        <v>0.09693025326465203</v>
      </c>
      <c r="P10" s="95">
        <f t="shared" si="12"/>
        <v>0.7406704882670126</v>
      </c>
      <c r="Q10" s="94">
        <v>3830.05</v>
      </c>
      <c r="R10" s="94">
        <v>3695.32</v>
      </c>
      <c r="S10" s="105">
        <f t="shared" si="5"/>
        <v>0.03649999999999998</v>
      </c>
      <c r="T10" s="106">
        <f t="shared" si="13"/>
        <v>8391.189999999999</v>
      </c>
      <c r="U10" s="106">
        <f t="shared" si="14"/>
        <v>7445.99</v>
      </c>
      <c r="V10" s="105">
        <f t="shared" si="15"/>
        <v>0.1269</v>
      </c>
      <c r="W10" s="94">
        <v>1335.8909480000052</v>
      </c>
      <c r="X10" s="94">
        <v>1175.0142400317911</v>
      </c>
      <c r="Y10" s="95">
        <f t="shared" si="16"/>
        <v>0.13691468791379194</v>
      </c>
      <c r="Z10" s="95">
        <f t="shared" si="17"/>
        <v>0.08096191554430207</v>
      </c>
      <c r="AA10" s="94">
        <v>1171.23</v>
      </c>
      <c r="AB10" s="94">
        <v>1034.655477031802</v>
      </c>
      <c r="AC10" s="105">
        <f t="shared" si="18"/>
        <v>0.1319999999999999</v>
      </c>
      <c r="AD10" s="106">
        <f t="shared" si="19"/>
        <v>164.6609480000052</v>
      </c>
      <c r="AE10" s="106">
        <f t="shared" si="20"/>
        <v>140.35876299998904</v>
      </c>
      <c r="AF10" s="105">
        <f t="shared" si="21"/>
        <v>0.17310000000000003</v>
      </c>
      <c r="AG10" s="94">
        <v>938.3591485094333</v>
      </c>
      <c r="AH10" s="94">
        <v>847.4519395849056</v>
      </c>
      <c r="AI10" s="95">
        <f t="shared" si="22"/>
        <v>0.10727122645923189</v>
      </c>
      <c r="AJ10" s="95">
        <f t="shared" si="23"/>
        <v>0.05686942803645949</v>
      </c>
      <c r="AK10" s="94">
        <v>851.0935666603772</v>
      </c>
      <c r="AL10" s="94">
        <v>816.6030735849056</v>
      </c>
      <c r="AM10" s="105">
        <f t="shared" si="24"/>
        <v>0.042200000000000015</v>
      </c>
      <c r="AN10" s="106">
        <f t="shared" si="25"/>
        <v>87.26558184905616</v>
      </c>
      <c r="AO10" s="106">
        <f t="shared" si="26"/>
        <v>30.848866000000044</v>
      </c>
      <c r="AP10" s="105">
        <f t="shared" si="27"/>
        <v>1.8288000000000002</v>
      </c>
      <c r="AQ10" s="117"/>
      <c r="AR10" s="115">
        <v>0</v>
      </c>
      <c r="AS10" s="95" t="e">
        <f t="shared" si="28"/>
        <v>#DIV/0!</v>
      </c>
      <c r="AT10" s="95">
        <f t="shared" si="29"/>
        <v>0</v>
      </c>
      <c r="AU10" s="116"/>
      <c r="AV10" s="116"/>
      <c r="AW10" s="105" t="e">
        <f t="shared" si="30"/>
        <v>#DIV/0!</v>
      </c>
      <c r="AX10" s="106">
        <f t="shared" si="31"/>
        <v>0</v>
      </c>
      <c r="AY10" s="106">
        <f t="shared" si="32"/>
        <v>0</v>
      </c>
      <c r="AZ10" s="105" t="e">
        <f t="shared" si="33"/>
        <v>#DIV/0!</v>
      </c>
      <c r="BA10" s="120">
        <v>575.9296</v>
      </c>
      <c r="BB10" s="120">
        <v>663.0259</v>
      </c>
      <c r="BC10" s="95">
        <f t="shared" si="34"/>
        <v>-0.13136183669446386</v>
      </c>
      <c r="BD10" s="95">
        <f t="shared" si="35"/>
        <v>0.03490431887757914</v>
      </c>
      <c r="BE10" s="94">
        <v>420.3395</v>
      </c>
      <c r="BF10" s="94">
        <v>504.116</v>
      </c>
      <c r="BG10" s="105">
        <f t="shared" si="36"/>
        <v>-0.16620000000000001</v>
      </c>
      <c r="BH10" s="106">
        <f t="shared" si="37"/>
        <v>155.59010000000006</v>
      </c>
      <c r="BI10" s="106">
        <f t="shared" si="38"/>
        <v>158.9099</v>
      </c>
      <c r="BJ10" s="105">
        <f t="shared" si="39"/>
        <v>-0.02090000000000003</v>
      </c>
      <c r="BK10" s="121">
        <v>135.51</v>
      </c>
      <c r="BL10" s="121">
        <v>146.87</v>
      </c>
      <c r="BM10" s="95">
        <f t="shared" si="40"/>
        <v>-0.07734731395111331</v>
      </c>
      <c r="BN10" s="95">
        <f t="shared" si="41"/>
        <v>0.008212608365850181</v>
      </c>
      <c r="BO10" s="94">
        <v>108.39</v>
      </c>
      <c r="BP10" s="94">
        <v>125.53</v>
      </c>
      <c r="BQ10" s="105">
        <f t="shared" si="42"/>
        <v>-0.13649999999999995</v>
      </c>
      <c r="BR10" s="106">
        <f t="shared" si="43"/>
        <v>27.11999999999999</v>
      </c>
      <c r="BS10" s="106">
        <f t="shared" si="44"/>
        <v>21.340000000000003</v>
      </c>
      <c r="BT10" s="105">
        <f t="shared" si="45"/>
        <v>0.2708999999999999</v>
      </c>
      <c r="BU10" s="94"/>
      <c r="BV10" s="94"/>
      <c r="BW10" s="95" t="e">
        <f t="shared" si="46"/>
        <v>#DIV/0!</v>
      </c>
      <c r="BX10" s="95">
        <f t="shared" si="47"/>
        <v>0</v>
      </c>
      <c r="BY10" s="94"/>
      <c r="BZ10" s="94"/>
      <c r="CA10" s="105" t="e">
        <f t="shared" si="48"/>
        <v>#DIV/0!</v>
      </c>
      <c r="CB10" s="106">
        <f t="shared" si="49"/>
        <v>0</v>
      </c>
      <c r="CC10" s="106">
        <f t="shared" si="50"/>
        <v>0</v>
      </c>
      <c r="CD10" s="105" t="e">
        <f t="shared" si="51"/>
        <v>#DIV/0!</v>
      </c>
      <c r="CE10" s="94">
        <v>0</v>
      </c>
      <c r="CF10" s="94">
        <v>0</v>
      </c>
      <c r="CG10" s="95" t="e">
        <f t="shared" si="52"/>
        <v>#DIV/0!</v>
      </c>
      <c r="CH10" s="95">
        <f t="shared" si="53"/>
        <v>0</v>
      </c>
      <c r="CI10" s="94">
        <v>0</v>
      </c>
      <c r="CJ10" s="94">
        <v>0</v>
      </c>
      <c r="CK10" s="105" t="e">
        <f t="shared" si="54"/>
        <v>#DIV/0!</v>
      </c>
      <c r="CL10" s="106">
        <f t="shared" si="55"/>
        <v>0</v>
      </c>
      <c r="CM10" s="106">
        <f t="shared" si="56"/>
        <v>0</v>
      </c>
      <c r="CN10" s="105" t="e">
        <f t="shared" si="57"/>
        <v>#DIV/0!</v>
      </c>
      <c r="CO10" s="129">
        <v>1108.19</v>
      </c>
      <c r="CP10" s="129">
        <v>1024.28</v>
      </c>
      <c r="CQ10" s="95">
        <f t="shared" si="58"/>
        <v>0.08192095911274269</v>
      </c>
      <c r="CR10" s="95">
        <f t="shared" si="59"/>
        <v>0.06716205789204865</v>
      </c>
      <c r="CS10" s="94">
        <v>1001.58</v>
      </c>
      <c r="CT10" s="94">
        <v>954.73</v>
      </c>
      <c r="CU10" s="105">
        <f t="shared" si="60"/>
        <v>0.04909999999999992</v>
      </c>
      <c r="CV10" s="106">
        <f t="shared" si="61"/>
        <v>106.61000000000001</v>
      </c>
      <c r="CW10" s="106">
        <f t="shared" si="62"/>
        <v>69.54999999999995</v>
      </c>
      <c r="CX10" s="105">
        <f t="shared" si="63"/>
        <v>0.5328999999999999</v>
      </c>
      <c r="CY10" s="94">
        <v>185.1192</v>
      </c>
      <c r="CZ10" s="94">
        <v>156.4</v>
      </c>
      <c r="DA10" s="95">
        <f t="shared" si="64"/>
        <v>0.18362659846547313</v>
      </c>
      <c r="DB10" s="95">
        <f t="shared" si="65"/>
        <v>0.01121918301674779</v>
      </c>
      <c r="DC10" s="94">
        <v>166.632</v>
      </c>
      <c r="DD10" s="94">
        <v>149.53</v>
      </c>
      <c r="DE10" s="105">
        <f t="shared" si="66"/>
        <v>0.11440000000000006</v>
      </c>
      <c r="DF10" s="106">
        <f t="shared" si="67"/>
        <v>18.4872</v>
      </c>
      <c r="DG10" s="106">
        <f t="shared" si="68"/>
        <v>6.8700000000000045</v>
      </c>
      <c r="DH10" s="105">
        <f t="shared" si="69"/>
        <v>1.6909999999999998</v>
      </c>
      <c r="DI10" s="131">
        <v>0</v>
      </c>
      <c r="DJ10" s="131">
        <v>0</v>
      </c>
      <c r="DK10" s="95" t="e">
        <f t="shared" si="70"/>
        <v>#DIV/0!</v>
      </c>
      <c r="DL10" s="95">
        <f t="shared" si="71"/>
        <v>0</v>
      </c>
      <c r="DM10" s="94">
        <v>0</v>
      </c>
      <c r="DN10" s="94">
        <v>0</v>
      </c>
      <c r="DO10" s="105" t="e">
        <f t="shared" si="72"/>
        <v>#DIV/0!</v>
      </c>
      <c r="DP10" s="106">
        <f t="shared" si="73"/>
        <v>0</v>
      </c>
      <c r="DQ10" s="106">
        <f t="shared" si="74"/>
        <v>0</v>
      </c>
      <c r="DR10" s="105" t="e">
        <f t="shared" si="75"/>
        <v>#DIV/0!</v>
      </c>
      <c r="DS10" s="138"/>
      <c r="DT10" s="139"/>
      <c r="DU10" s="134" t="e">
        <f t="shared" si="76"/>
        <v>#DIV/0!</v>
      </c>
      <c r="DV10" s="95">
        <f t="shared" si="77"/>
        <v>0</v>
      </c>
      <c r="DW10" s="140"/>
      <c r="DX10" s="140"/>
      <c r="DY10" s="105" t="e">
        <f t="shared" si="78"/>
        <v>#DIV/0!</v>
      </c>
      <c r="DZ10" s="135">
        <f t="shared" si="79"/>
        <v>0</v>
      </c>
      <c r="EA10" s="143">
        <f t="shared" si="80"/>
        <v>0</v>
      </c>
      <c r="EB10" s="105" t="e">
        <f t="shared" si="81"/>
        <v>#DIV/0!</v>
      </c>
      <c r="EC10" s="140"/>
      <c r="ED10" s="94"/>
      <c r="EE10" s="95" t="e">
        <f t="shared" si="82"/>
        <v>#DIV/0!</v>
      </c>
      <c r="EF10" s="95">
        <f t="shared" si="83"/>
        <v>0</v>
      </c>
      <c r="EG10" s="94"/>
      <c r="EH10" s="94"/>
      <c r="EI10" s="105" t="e">
        <f t="shared" si="84"/>
        <v>#DIV/0!</v>
      </c>
      <c r="EJ10" s="106">
        <f t="shared" si="85"/>
        <v>0</v>
      </c>
      <c r="EK10" s="106">
        <f t="shared" si="86"/>
        <v>0</v>
      </c>
      <c r="EL10" s="105" t="e">
        <f t="shared" si="87"/>
        <v>#DIV/0!</v>
      </c>
      <c r="EM10" s="94"/>
      <c r="EN10" s="94"/>
      <c r="EO10" s="95" t="e">
        <f t="shared" si="88"/>
        <v>#DIV/0!</v>
      </c>
      <c r="EP10" s="95">
        <f t="shared" si="89"/>
        <v>0</v>
      </c>
      <c r="EQ10" s="94"/>
      <c r="ER10" s="94"/>
      <c r="ES10" s="105" t="e">
        <f t="shared" si="90"/>
        <v>#DIV/0!</v>
      </c>
      <c r="ET10" s="106">
        <f t="shared" si="91"/>
        <v>0</v>
      </c>
      <c r="EU10" s="106">
        <f t="shared" si="92"/>
        <v>0</v>
      </c>
      <c r="EV10" s="105" t="e">
        <f t="shared" si="93"/>
        <v>#DIV/0!</v>
      </c>
      <c r="EW10" s="138"/>
      <c r="EX10" s="141"/>
      <c r="EY10" s="95" t="e">
        <f t="shared" si="94"/>
        <v>#DIV/0!</v>
      </c>
      <c r="EZ10" s="95">
        <f t="shared" si="95"/>
        <v>0</v>
      </c>
      <c r="FA10" s="153"/>
      <c r="FB10" s="153"/>
      <c r="FC10" s="105" t="e">
        <f t="shared" si="96"/>
        <v>#DIV/0!</v>
      </c>
      <c r="FD10" s="106">
        <f t="shared" si="97"/>
        <v>0</v>
      </c>
      <c r="FE10" s="106">
        <f t="shared" si="98"/>
        <v>0</v>
      </c>
      <c r="FF10" s="105" t="e">
        <f t="shared" si="99"/>
        <v>#DIV/0!</v>
      </c>
      <c r="FG10" s="94"/>
      <c r="FH10" s="94"/>
      <c r="FI10" s="95" t="e">
        <f t="shared" si="100"/>
        <v>#DIV/0!</v>
      </c>
      <c r="FJ10" s="95">
        <f t="shared" si="101"/>
        <v>0</v>
      </c>
      <c r="FK10" s="94"/>
      <c r="FL10" s="94"/>
      <c r="FM10" s="105" t="e">
        <f t="shared" si="102"/>
        <v>#DIV/0!</v>
      </c>
      <c r="FN10" s="106">
        <f t="shared" si="103"/>
        <v>0</v>
      </c>
      <c r="FO10" s="106">
        <f t="shared" si="104"/>
        <v>0</v>
      </c>
      <c r="FP10" s="105" t="e">
        <f t="shared" si="105"/>
        <v>#DIV/0!</v>
      </c>
      <c r="FQ10" s="163"/>
      <c r="FR10" s="163"/>
      <c r="FS10" s="95" t="e">
        <f t="shared" si="106"/>
        <v>#DIV/0!</v>
      </c>
      <c r="FT10" s="95">
        <f t="shared" si="107"/>
        <v>0</v>
      </c>
      <c r="FU10" s="166"/>
      <c r="FV10" s="166"/>
      <c r="FW10" s="105" t="e">
        <f t="shared" si="108"/>
        <v>#DIV/0!</v>
      </c>
      <c r="FX10" s="106">
        <f t="shared" si="109"/>
        <v>0</v>
      </c>
      <c r="FY10" s="106">
        <f t="shared" si="110"/>
        <v>0</v>
      </c>
      <c r="FZ10" s="105" t="e">
        <f t="shared" si="111"/>
        <v>#DIV/0!</v>
      </c>
    </row>
    <row r="11" spans="1:182" s="75" customFormat="1" ht="36" customHeight="1">
      <c r="A11" s="96" t="s">
        <v>90</v>
      </c>
      <c r="B11" s="93">
        <f t="shared" si="6"/>
        <v>14628.507673509435</v>
      </c>
      <c r="C11" s="94">
        <f t="shared" si="7"/>
        <v>14552.999923033596</v>
      </c>
      <c r="D11" s="95">
        <f t="shared" si="0"/>
        <v>0.005188466355746361</v>
      </c>
      <c r="E11" s="95">
        <f t="shared" si="1"/>
        <v>0.0028</v>
      </c>
      <c r="F11" s="95">
        <f t="shared" si="2"/>
        <v>0.04106863736110572</v>
      </c>
      <c r="G11" s="94">
        <f t="shared" si="8"/>
        <v>9682.824594867923</v>
      </c>
      <c r="H11" s="94">
        <f t="shared" si="9"/>
        <v>9093.917208882653</v>
      </c>
      <c r="I11" s="105">
        <f t="shared" si="3"/>
        <v>0.06479999999999997</v>
      </c>
      <c r="J11" s="106">
        <f t="shared" si="4"/>
        <v>4945.683078641512</v>
      </c>
      <c r="K11" s="106">
        <f t="shared" si="4"/>
        <v>5459.0827141509435</v>
      </c>
      <c r="L11" s="105">
        <f t="shared" si="10"/>
        <v>-0.09399999999999997</v>
      </c>
      <c r="M11" s="108">
        <v>7767.38</v>
      </c>
      <c r="N11" s="108">
        <v>8231.03</v>
      </c>
      <c r="O11" s="95">
        <f t="shared" si="11"/>
        <v>-0.05632952376555553</v>
      </c>
      <c r="P11" s="95">
        <f t="shared" si="12"/>
        <v>0.5309755563150056</v>
      </c>
      <c r="Q11" s="94">
        <v>3492.44</v>
      </c>
      <c r="R11" s="94">
        <v>3311.58</v>
      </c>
      <c r="S11" s="105">
        <f t="shared" si="5"/>
        <v>0.05459999999999998</v>
      </c>
      <c r="T11" s="106">
        <f t="shared" si="13"/>
        <v>4274.9400000000005</v>
      </c>
      <c r="U11" s="106">
        <f t="shared" si="14"/>
        <v>4919.450000000001</v>
      </c>
      <c r="V11" s="105">
        <f t="shared" si="15"/>
        <v>-0.131</v>
      </c>
      <c r="W11" s="94">
        <v>920.2503399999988</v>
      </c>
      <c r="X11" s="94">
        <v>966.7523524675573</v>
      </c>
      <c r="Y11" s="95">
        <f t="shared" si="16"/>
        <v>-0.04810126641933262</v>
      </c>
      <c r="Z11" s="95">
        <f t="shared" si="17"/>
        <v>0.06290801225517129</v>
      </c>
      <c r="AA11" s="94">
        <v>833.75</v>
      </c>
      <c r="AB11" s="94">
        <v>843.9619394675575</v>
      </c>
      <c r="AC11" s="105">
        <f t="shared" si="18"/>
        <v>-0.0121</v>
      </c>
      <c r="AD11" s="106">
        <f t="shared" si="19"/>
        <v>86.5003399999988</v>
      </c>
      <c r="AE11" s="106">
        <f t="shared" si="20"/>
        <v>122.79041299999983</v>
      </c>
      <c r="AF11" s="105">
        <f t="shared" si="21"/>
        <v>-0.2955</v>
      </c>
      <c r="AG11" s="94">
        <v>2904.478658075476</v>
      </c>
      <c r="AH11" s="94">
        <v>2540.619370566039</v>
      </c>
      <c r="AI11" s="95">
        <f t="shared" si="22"/>
        <v>0.14321676506322575</v>
      </c>
      <c r="AJ11" s="95">
        <f t="shared" si="23"/>
        <v>0.19854921109520668</v>
      </c>
      <c r="AK11" s="94">
        <v>2655.2295794905644</v>
      </c>
      <c r="AL11" s="94">
        <v>2281.9442694150944</v>
      </c>
      <c r="AM11" s="105">
        <f t="shared" si="24"/>
        <v>0.16359999999999997</v>
      </c>
      <c r="AN11" s="106">
        <f t="shared" si="25"/>
        <v>249.24907858491133</v>
      </c>
      <c r="AO11" s="106">
        <f t="shared" si="26"/>
        <v>258.67510115094456</v>
      </c>
      <c r="AP11" s="105">
        <f t="shared" si="27"/>
        <v>-0.03639999999999999</v>
      </c>
      <c r="AQ11" s="118">
        <v>182.37</v>
      </c>
      <c r="AR11" s="115">
        <v>171.64</v>
      </c>
      <c r="AS11" s="95">
        <f t="shared" si="28"/>
        <v>0.06251456536937788</v>
      </c>
      <c r="AT11" s="95">
        <f t="shared" si="29"/>
        <v>0.01246675355205585</v>
      </c>
      <c r="AU11" s="116">
        <v>156.72</v>
      </c>
      <c r="AV11" s="116">
        <v>145.1</v>
      </c>
      <c r="AW11" s="105">
        <f t="shared" si="30"/>
        <v>0.08010000000000006</v>
      </c>
      <c r="AX11" s="106">
        <f t="shared" si="31"/>
        <v>25.650000000000006</v>
      </c>
      <c r="AY11" s="106">
        <f t="shared" si="32"/>
        <v>26.539999999999992</v>
      </c>
      <c r="AZ11" s="105">
        <f t="shared" si="33"/>
        <v>-0.033499999999999974</v>
      </c>
      <c r="BA11" s="120">
        <v>266.4286</v>
      </c>
      <c r="BB11" s="120">
        <v>292.8282</v>
      </c>
      <c r="BC11" s="95">
        <f t="shared" si="34"/>
        <v>-0.09015388545228897</v>
      </c>
      <c r="BD11" s="95">
        <f t="shared" si="35"/>
        <v>0.018212971954922778</v>
      </c>
      <c r="BE11" s="94">
        <v>247.5073</v>
      </c>
      <c r="BF11" s="94">
        <v>273.991</v>
      </c>
      <c r="BG11" s="105">
        <f t="shared" si="36"/>
        <v>-0.09670000000000001</v>
      </c>
      <c r="BH11" s="106">
        <f t="shared" si="37"/>
        <v>18.92130000000003</v>
      </c>
      <c r="BI11" s="106">
        <f t="shared" si="38"/>
        <v>18.837199999999996</v>
      </c>
      <c r="BJ11" s="105">
        <f t="shared" si="39"/>
        <v>0.0044999999999999485</v>
      </c>
      <c r="BK11" s="121">
        <v>260.88</v>
      </c>
      <c r="BL11" s="121">
        <v>291.73</v>
      </c>
      <c r="BM11" s="95">
        <f t="shared" si="40"/>
        <v>-0.10574846604737265</v>
      </c>
      <c r="BN11" s="95">
        <f t="shared" si="41"/>
        <v>0.017833671473709106</v>
      </c>
      <c r="BO11" s="94">
        <v>187.5</v>
      </c>
      <c r="BP11" s="94">
        <v>256.83</v>
      </c>
      <c r="BQ11" s="105">
        <f t="shared" si="42"/>
        <v>-0.26990000000000003</v>
      </c>
      <c r="BR11" s="106">
        <f t="shared" si="43"/>
        <v>73.38</v>
      </c>
      <c r="BS11" s="106">
        <f t="shared" si="44"/>
        <v>34.900000000000034</v>
      </c>
      <c r="BT11" s="105">
        <f t="shared" si="45"/>
        <v>1.1025999999999998</v>
      </c>
      <c r="BU11" s="94"/>
      <c r="BV11" s="94"/>
      <c r="BW11" s="95" t="e">
        <f t="shared" si="46"/>
        <v>#DIV/0!</v>
      </c>
      <c r="BX11" s="95">
        <f t="shared" si="47"/>
        <v>0</v>
      </c>
      <c r="BY11" s="94"/>
      <c r="BZ11" s="94"/>
      <c r="CA11" s="105" t="e">
        <f t="shared" si="48"/>
        <v>#DIV/0!</v>
      </c>
      <c r="CB11" s="106">
        <f t="shared" si="49"/>
        <v>0</v>
      </c>
      <c r="CC11" s="106">
        <f t="shared" si="50"/>
        <v>0</v>
      </c>
      <c r="CD11" s="105" t="e">
        <f t="shared" si="51"/>
        <v>#DIV/0!</v>
      </c>
      <c r="CE11" s="94">
        <v>0</v>
      </c>
      <c r="CF11" s="94">
        <v>0</v>
      </c>
      <c r="CG11" s="95" t="e">
        <f t="shared" si="52"/>
        <v>#DIV/0!</v>
      </c>
      <c r="CH11" s="95">
        <f t="shared" si="53"/>
        <v>0</v>
      </c>
      <c r="CI11" s="94">
        <v>0</v>
      </c>
      <c r="CJ11" s="94">
        <v>0</v>
      </c>
      <c r="CK11" s="105" t="e">
        <f t="shared" si="54"/>
        <v>#DIV/0!</v>
      </c>
      <c r="CL11" s="106">
        <f t="shared" si="55"/>
        <v>0</v>
      </c>
      <c r="CM11" s="106">
        <f t="shared" si="56"/>
        <v>0</v>
      </c>
      <c r="CN11" s="105" t="e">
        <f t="shared" si="57"/>
        <v>#DIV/0!</v>
      </c>
      <c r="CO11" s="129">
        <v>1607.33</v>
      </c>
      <c r="CP11" s="129">
        <v>1738.92</v>
      </c>
      <c r="CQ11" s="95">
        <f t="shared" si="58"/>
        <v>-0.07567340648218443</v>
      </c>
      <c r="CR11" s="95">
        <f t="shared" si="59"/>
        <v>0.10987655308891774</v>
      </c>
      <c r="CS11" s="94">
        <v>1548.34</v>
      </c>
      <c r="CT11" s="94">
        <v>1675.39</v>
      </c>
      <c r="CU11" s="105">
        <f t="shared" si="60"/>
        <v>-0.07579999999999998</v>
      </c>
      <c r="CV11" s="106">
        <f t="shared" si="61"/>
        <v>58.99000000000001</v>
      </c>
      <c r="CW11" s="106">
        <f t="shared" si="62"/>
        <v>63.52999999999997</v>
      </c>
      <c r="CX11" s="105">
        <f t="shared" si="63"/>
        <v>-0.07150000000000001</v>
      </c>
      <c r="CY11" s="94">
        <v>476.3293</v>
      </c>
      <c r="CZ11" s="94">
        <v>319.48</v>
      </c>
      <c r="DA11" s="95">
        <f t="shared" si="64"/>
        <v>0.4909518592713158</v>
      </c>
      <c r="DB11" s="95">
        <f t="shared" si="65"/>
        <v>0.03256171515448416</v>
      </c>
      <c r="DC11" s="94">
        <v>462.475</v>
      </c>
      <c r="DD11" s="94">
        <v>305.12</v>
      </c>
      <c r="DE11" s="105">
        <f t="shared" si="66"/>
        <v>0.5157</v>
      </c>
      <c r="DF11" s="106">
        <f t="shared" si="67"/>
        <v>13.854299999999967</v>
      </c>
      <c r="DG11" s="106">
        <f t="shared" si="68"/>
        <v>14.360000000000014</v>
      </c>
      <c r="DH11" s="105">
        <f t="shared" si="69"/>
        <v>-0.03520000000000001</v>
      </c>
      <c r="DI11" s="131">
        <v>0</v>
      </c>
      <c r="DJ11" s="131">
        <v>0</v>
      </c>
      <c r="DK11" s="95" t="e">
        <f t="shared" si="70"/>
        <v>#DIV/0!</v>
      </c>
      <c r="DL11" s="95">
        <f t="shared" si="71"/>
        <v>0</v>
      </c>
      <c r="DM11" s="94">
        <v>0</v>
      </c>
      <c r="DN11" s="94">
        <v>0</v>
      </c>
      <c r="DO11" s="105" t="e">
        <f t="shared" si="72"/>
        <v>#DIV/0!</v>
      </c>
      <c r="DP11" s="106">
        <f t="shared" si="73"/>
        <v>0</v>
      </c>
      <c r="DQ11" s="106">
        <f t="shared" si="74"/>
        <v>0</v>
      </c>
      <c r="DR11" s="105" t="e">
        <f t="shared" si="75"/>
        <v>#DIV/0!</v>
      </c>
      <c r="DS11" s="136"/>
      <c r="DT11" s="136"/>
      <c r="DU11" s="134" t="e">
        <f t="shared" si="76"/>
        <v>#DIV/0!</v>
      </c>
      <c r="DV11" s="95">
        <f t="shared" si="77"/>
        <v>0</v>
      </c>
      <c r="DW11" s="94"/>
      <c r="DX11" s="94"/>
      <c r="DY11" s="105" t="e">
        <f t="shared" si="78"/>
        <v>#DIV/0!</v>
      </c>
      <c r="DZ11" s="135">
        <f t="shared" si="79"/>
        <v>0</v>
      </c>
      <c r="EA11" s="143">
        <f t="shared" si="80"/>
        <v>0</v>
      </c>
      <c r="EB11" s="105" t="e">
        <f t="shared" si="81"/>
        <v>#DIV/0!</v>
      </c>
      <c r="EC11" s="94"/>
      <c r="ED11" s="94"/>
      <c r="EE11" s="95" t="e">
        <f t="shared" si="82"/>
        <v>#DIV/0!</v>
      </c>
      <c r="EF11" s="95">
        <f t="shared" si="83"/>
        <v>0</v>
      </c>
      <c r="EG11" s="94"/>
      <c r="EH11" s="94"/>
      <c r="EI11" s="105" t="e">
        <f t="shared" si="84"/>
        <v>#DIV/0!</v>
      </c>
      <c r="EJ11" s="106">
        <f t="shared" si="85"/>
        <v>0</v>
      </c>
      <c r="EK11" s="106">
        <f t="shared" si="86"/>
        <v>0</v>
      </c>
      <c r="EL11" s="105" t="e">
        <f t="shared" si="87"/>
        <v>#DIV/0!</v>
      </c>
      <c r="EM11" s="94"/>
      <c r="EN11" s="94"/>
      <c r="EO11" s="95" t="e">
        <f t="shared" si="88"/>
        <v>#DIV/0!</v>
      </c>
      <c r="EP11" s="95">
        <f t="shared" si="89"/>
        <v>0</v>
      </c>
      <c r="EQ11" s="94"/>
      <c r="ER11" s="94"/>
      <c r="ES11" s="105" t="e">
        <f t="shared" si="90"/>
        <v>#DIV/0!</v>
      </c>
      <c r="ET11" s="106">
        <f t="shared" si="91"/>
        <v>0</v>
      </c>
      <c r="EU11" s="106">
        <f t="shared" si="92"/>
        <v>0</v>
      </c>
      <c r="EV11" s="105" t="e">
        <f t="shared" si="93"/>
        <v>#DIV/0!</v>
      </c>
      <c r="EW11" s="136">
        <v>243.06077543396248</v>
      </c>
      <c r="EX11" s="141"/>
      <c r="EY11" s="95" t="e">
        <f t="shared" si="94"/>
        <v>#DIV/0!</v>
      </c>
      <c r="EZ11" s="95">
        <f t="shared" si="95"/>
        <v>0.016615555110526956</v>
      </c>
      <c r="FA11" s="153">
        <v>98.86271537735848</v>
      </c>
      <c r="FB11" s="153"/>
      <c r="FC11" s="105" t="e">
        <f t="shared" si="96"/>
        <v>#DIV/0!</v>
      </c>
      <c r="FD11" s="106">
        <f t="shared" si="97"/>
        <v>144.198060056604</v>
      </c>
      <c r="FE11" s="106">
        <f t="shared" si="98"/>
        <v>0</v>
      </c>
      <c r="FF11" s="105" t="e">
        <f t="shared" si="99"/>
        <v>#DIV/0!</v>
      </c>
      <c r="FG11" s="94"/>
      <c r="FH11" s="94"/>
      <c r="FI11" s="95" t="e">
        <f t="shared" si="100"/>
        <v>#DIV/0!</v>
      </c>
      <c r="FJ11" s="95">
        <f t="shared" si="101"/>
        <v>0</v>
      </c>
      <c r="FK11" s="94"/>
      <c r="FL11" s="94"/>
      <c r="FM11" s="105" t="e">
        <f t="shared" si="102"/>
        <v>#DIV/0!</v>
      </c>
      <c r="FN11" s="106">
        <f t="shared" si="103"/>
        <v>0</v>
      </c>
      <c r="FO11" s="106">
        <f t="shared" si="104"/>
        <v>0</v>
      </c>
      <c r="FP11" s="105" t="e">
        <f t="shared" si="105"/>
        <v>#DIV/0!</v>
      </c>
      <c r="FQ11" s="163"/>
      <c r="FR11" s="163"/>
      <c r="FS11" s="95" t="e">
        <f t="shared" si="106"/>
        <v>#DIV/0!</v>
      </c>
      <c r="FT11" s="95">
        <f t="shared" si="107"/>
        <v>0</v>
      </c>
      <c r="FU11" s="166"/>
      <c r="FV11" s="166"/>
      <c r="FW11" s="105" t="e">
        <f t="shared" si="108"/>
        <v>#DIV/0!</v>
      </c>
      <c r="FX11" s="106">
        <f t="shared" si="109"/>
        <v>0</v>
      </c>
      <c r="FY11" s="106">
        <f t="shared" si="110"/>
        <v>0</v>
      </c>
      <c r="FZ11" s="105" t="e">
        <f t="shared" si="111"/>
        <v>#DIV/0!</v>
      </c>
    </row>
    <row r="12" spans="1:182" s="75" customFormat="1" ht="36" customHeight="1">
      <c r="A12" s="96" t="s">
        <v>91</v>
      </c>
      <c r="B12" s="93">
        <f t="shared" si="6"/>
        <v>11087.91227254717</v>
      </c>
      <c r="C12" s="94">
        <f t="shared" si="7"/>
        <v>10164.129642283593</v>
      </c>
      <c r="D12" s="95">
        <f t="shared" si="0"/>
        <v>0.09088654540774126</v>
      </c>
      <c r="E12" s="95">
        <f t="shared" si="1"/>
        <v>0.034</v>
      </c>
      <c r="F12" s="95">
        <f t="shared" si="2"/>
        <v>0.031128633102993027</v>
      </c>
      <c r="G12" s="94">
        <f t="shared" si="8"/>
        <v>5068.584945641509</v>
      </c>
      <c r="H12" s="94">
        <f t="shared" si="9"/>
        <v>4595.277794774159</v>
      </c>
      <c r="I12" s="105">
        <f t="shared" si="3"/>
        <v>0.10299999999999998</v>
      </c>
      <c r="J12" s="106">
        <f t="shared" si="4"/>
        <v>6019.327326905661</v>
      </c>
      <c r="K12" s="106">
        <f t="shared" si="4"/>
        <v>5568.851847509434</v>
      </c>
      <c r="L12" s="105">
        <f t="shared" si="10"/>
        <v>0.08089999999999997</v>
      </c>
      <c r="M12" s="108">
        <v>8213.24</v>
      </c>
      <c r="N12" s="108">
        <v>7664.03</v>
      </c>
      <c r="O12" s="95">
        <f t="shared" si="11"/>
        <v>0.07166073201696758</v>
      </c>
      <c r="P12" s="95">
        <f t="shared" si="12"/>
        <v>0.7407381838991781</v>
      </c>
      <c r="Q12" s="94">
        <v>2541.81</v>
      </c>
      <c r="R12" s="94">
        <v>2317.46</v>
      </c>
      <c r="S12" s="105">
        <f t="shared" si="5"/>
        <v>0.0968</v>
      </c>
      <c r="T12" s="106">
        <f t="shared" si="13"/>
        <v>5671.43</v>
      </c>
      <c r="U12" s="106">
        <f t="shared" si="14"/>
        <v>5346.57</v>
      </c>
      <c r="V12" s="105">
        <f t="shared" si="15"/>
        <v>0.060799999999999965</v>
      </c>
      <c r="W12" s="94">
        <v>243.05735099999998</v>
      </c>
      <c r="X12" s="94">
        <v>197.08778780246084</v>
      </c>
      <c r="Y12" s="95">
        <f t="shared" si="16"/>
        <v>0.2332440975166558</v>
      </c>
      <c r="Z12" s="95">
        <f t="shared" si="17"/>
        <v>0.02192093020088115</v>
      </c>
      <c r="AA12" s="94">
        <v>232.54</v>
      </c>
      <c r="AB12" s="94">
        <v>195.97168380246083</v>
      </c>
      <c r="AC12" s="105">
        <f t="shared" si="18"/>
        <v>0.1866000000000001</v>
      </c>
      <c r="AD12" s="106">
        <f t="shared" si="19"/>
        <v>10.51735099999999</v>
      </c>
      <c r="AE12" s="106">
        <f t="shared" si="20"/>
        <v>1.116104000000007</v>
      </c>
      <c r="AF12" s="105">
        <f t="shared" si="21"/>
        <v>8.4233</v>
      </c>
      <c r="AG12" s="94">
        <v>1604.4949215471688</v>
      </c>
      <c r="AH12" s="94">
        <v>1381.631854481132</v>
      </c>
      <c r="AI12" s="95">
        <f t="shared" si="22"/>
        <v>0.16130423335508026</v>
      </c>
      <c r="AJ12" s="95">
        <f t="shared" si="23"/>
        <v>0.14470667535129914</v>
      </c>
      <c r="AK12" s="94">
        <v>1416.2849456415088</v>
      </c>
      <c r="AL12" s="94">
        <v>1244.6561109716981</v>
      </c>
      <c r="AM12" s="105">
        <f t="shared" si="24"/>
        <v>0.1378999999999999</v>
      </c>
      <c r="AN12" s="106">
        <f t="shared" si="25"/>
        <v>188.20997590566003</v>
      </c>
      <c r="AO12" s="106">
        <f t="shared" si="26"/>
        <v>136.97574350943387</v>
      </c>
      <c r="AP12" s="105">
        <f t="shared" si="27"/>
        <v>0.3740000000000001</v>
      </c>
      <c r="AQ12" s="117">
        <v>169.03</v>
      </c>
      <c r="AR12" s="115">
        <v>124.97</v>
      </c>
      <c r="AS12" s="95">
        <f t="shared" si="28"/>
        <v>0.3525646155077219</v>
      </c>
      <c r="AT12" s="95">
        <f t="shared" si="29"/>
        <v>0.015244528983017432</v>
      </c>
      <c r="AU12" s="116">
        <v>147.02</v>
      </c>
      <c r="AV12" s="116">
        <v>110.2</v>
      </c>
      <c r="AW12" s="105">
        <f t="shared" si="30"/>
        <v>0.33410000000000006</v>
      </c>
      <c r="AX12" s="106">
        <f t="shared" si="31"/>
        <v>22.00999999999999</v>
      </c>
      <c r="AY12" s="106">
        <f t="shared" si="32"/>
        <v>14.769999999999996</v>
      </c>
      <c r="AZ12" s="105">
        <f t="shared" si="33"/>
        <v>0.49019999999999997</v>
      </c>
      <c r="BA12" s="120">
        <v>0</v>
      </c>
      <c r="BB12" s="120">
        <v>0</v>
      </c>
      <c r="BC12" s="95" t="e">
        <f t="shared" si="34"/>
        <v>#DIV/0!</v>
      </c>
      <c r="BD12" s="95">
        <f t="shared" si="35"/>
        <v>0</v>
      </c>
      <c r="BE12" s="94">
        <v>0</v>
      </c>
      <c r="BF12" s="94">
        <v>0</v>
      </c>
      <c r="BG12" s="105" t="e">
        <f t="shared" si="36"/>
        <v>#DIV/0!</v>
      </c>
      <c r="BH12" s="106">
        <f t="shared" si="37"/>
        <v>0</v>
      </c>
      <c r="BI12" s="106">
        <f t="shared" si="38"/>
        <v>0</v>
      </c>
      <c r="BJ12" s="105" t="e">
        <f t="shared" si="39"/>
        <v>#DIV/0!</v>
      </c>
      <c r="BK12" s="121"/>
      <c r="BL12" s="121"/>
      <c r="BM12" s="95" t="e">
        <f t="shared" si="40"/>
        <v>#DIV/0!</v>
      </c>
      <c r="BN12" s="95">
        <f t="shared" si="41"/>
        <v>0</v>
      </c>
      <c r="BO12" s="94"/>
      <c r="BP12" s="94"/>
      <c r="BQ12" s="105" t="e">
        <f t="shared" si="42"/>
        <v>#DIV/0!</v>
      </c>
      <c r="BR12" s="106">
        <f t="shared" si="43"/>
        <v>0</v>
      </c>
      <c r="BS12" s="106">
        <f t="shared" si="44"/>
        <v>0</v>
      </c>
      <c r="BT12" s="105" t="e">
        <f t="shared" si="45"/>
        <v>#DIV/0!</v>
      </c>
      <c r="BU12" s="94"/>
      <c r="BV12" s="94"/>
      <c r="BW12" s="95" t="e">
        <f t="shared" si="46"/>
        <v>#DIV/0!</v>
      </c>
      <c r="BX12" s="95">
        <f t="shared" si="47"/>
        <v>0</v>
      </c>
      <c r="BY12" s="94"/>
      <c r="BZ12" s="94"/>
      <c r="CA12" s="105" t="e">
        <f t="shared" si="48"/>
        <v>#DIV/0!</v>
      </c>
      <c r="CB12" s="106">
        <f t="shared" si="49"/>
        <v>0</v>
      </c>
      <c r="CC12" s="106">
        <f t="shared" si="50"/>
        <v>0</v>
      </c>
      <c r="CD12" s="105" t="e">
        <f t="shared" si="51"/>
        <v>#DIV/0!</v>
      </c>
      <c r="CE12" s="94">
        <v>0</v>
      </c>
      <c r="CF12" s="94">
        <v>0</v>
      </c>
      <c r="CG12" s="95" t="e">
        <f t="shared" si="52"/>
        <v>#DIV/0!</v>
      </c>
      <c r="CH12" s="95">
        <f t="shared" si="53"/>
        <v>0</v>
      </c>
      <c r="CI12" s="94">
        <v>0</v>
      </c>
      <c r="CJ12" s="94">
        <v>0</v>
      </c>
      <c r="CK12" s="105" t="e">
        <f t="shared" si="54"/>
        <v>#DIV/0!</v>
      </c>
      <c r="CL12" s="106">
        <f t="shared" si="55"/>
        <v>0</v>
      </c>
      <c r="CM12" s="106">
        <f t="shared" si="56"/>
        <v>0</v>
      </c>
      <c r="CN12" s="105" t="e">
        <f t="shared" si="57"/>
        <v>#DIV/0!</v>
      </c>
      <c r="CO12" s="129">
        <v>858.09</v>
      </c>
      <c r="CP12" s="129">
        <v>796.41</v>
      </c>
      <c r="CQ12" s="95">
        <f t="shared" si="58"/>
        <v>0.07744754586205606</v>
      </c>
      <c r="CR12" s="95">
        <f t="shared" si="59"/>
        <v>0.07738968156562402</v>
      </c>
      <c r="CS12" s="94">
        <v>730.93</v>
      </c>
      <c r="CT12" s="94">
        <v>726.99</v>
      </c>
      <c r="CU12" s="105">
        <f t="shared" si="60"/>
        <v>0.005400000000000071</v>
      </c>
      <c r="CV12" s="106">
        <f t="shared" si="61"/>
        <v>127.16000000000008</v>
      </c>
      <c r="CW12" s="106">
        <f t="shared" si="62"/>
        <v>69.41999999999996</v>
      </c>
      <c r="CX12" s="105">
        <f t="shared" si="63"/>
        <v>0.8317000000000001</v>
      </c>
      <c r="CY12" s="94">
        <v>0</v>
      </c>
      <c r="CZ12" s="94">
        <v>0</v>
      </c>
      <c r="DA12" s="95" t="e">
        <f t="shared" si="64"/>
        <v>#DIV/0!</v>
      </c>
      <c r="DB12" s="95">
        <f t="shared" si="65"/>
        <v>0</v>
      </c>
      <c r="DC12" s="94">
        <v>0</v>
      </c>
      <c r="DD12" s="94">
        <v>0</v>
      </c>
      <c r="DE12" s="105" t="e">
        <f t="shared" si="66"/>
        <v>#DIV/0!</v>
      </c>
      <c r="DF12" s="106">
        <f t="shared" si="67"/>
        <v>0</v>
      </c>
      <c r="DG12" s="106">
        <f t="shared" si="68"/>
        <v>0</v>
      </c>
      <c r="DH12" s="105" t="e">
        <f t="shared" si="69"/>
        <v>#DIV/0!</v>
      </c>
      <c r="DI12" s="131">
        <v>0</v>
      </c>
      <c r="DJ12" s="131">
        <v>0</v>
      </c>
      <c r="DK12" s="95" t="e">
        <f t="shared" si="70"/>
        <v>#DIV/0!</v>
      </c>
      <c r="DL12" s="95">
        <f t="shared" si="71"/>
        <v>0</v>
      </c>
      <c r="DM12" s="94">
        <v>0</v>
      </c>
      <c r="DN12" s="94">
        <v>0</v>
      </c>
      <c r="DO12" s="105" t="e">
        <f t="shared" si="72"/>
        <v>#DIV/0!</v>
      </c>
      <c r="DP12" s="106">
        <f t="shared" si="73"/>
        <v>0</v>
      </c>
      <c r="DQ12" s="106">
        <f t="shared" si="74"/>
        <v>0</v>
      </c>
      <c r="DR12" s="105" t="e">
        <f t="shared" si="75"/>
        <v>#DIV/0!</v>
      </c>
      <c r="DS12" s="138"/>
      <c r="DT12" s="138"/>
      <c r="DU12" s="134" t="e">
        <f t="shared" si="76"/>
        <v>#DIV/0!</v>
      </c>
      <c r="DV12" s="95">
        <f t="shared" si="77"/>
        <v>0</v>
      </c>
      <c r="DW12" s="94"/>
      <c r="DX12" s="94"/>
      <c r="DY12" s="105" t="e">
        <f t="shared" si="78"/>
        <v>#DIV/0!</v>
      </c>
      <c r="DZ12" s="135">
        <f t="shared" si="79"/>
        <v>0</v>
      </c>
      <c r="EA12" s="143">
        <f t="shared" si="80"/>
        <v>0</v>
      </c>
      <c r="EB12" s="105" t="e">
        <f t="shared" si="81"/>
        <v>#DIV/0!</v>
      </c>
      <c r="EC12" s="94"/>
      <c r="ED12" s="94"/>
      <c r="EE12" s="95" t="e">
        <f t="shared" si="82"/>
        <v>#DIV/0!</v>
      </c>
      <c r="EF12" s="95">
        <f t="shared" si="83"/>
        <v>0</v>
      </c>
      <c r="EG12" s="94"/>
      <c r="EH12" s="94"/>
      <c r="EI12" s="105" t="e">
        <f t="shared" si="84"/>
        <v>#DIV/0!</v>
      </c>
      <c r="EJ12" s="106">
        <f t="shared" si="85"/>
        <v>0</v>
      </c>
      <c r="EK12" s="106">
        <f t="shared" si="86"/>
        <v>0</v>
      </c>
      <c r="EL12" s="105" t="e">
        <f t="shared" si="87"/>
        <v>#DIV/0!</v>
      </c>
      <c r="EM12" s="94"/>
      <c r="EN12" s="94"/>
      <c r="EO12" s="95" t="e">
        <f t="shared" si="88"/>
        <v>#DIV/0!</v>
      </c>
      <c r="EP12" s="95">
        <f t="shared" si="89"/>
        <v>0</v>
      </c>
      <c r="EQ12" s="94"/>
      <c r="ER12" s="94"/>
      <c r="ES12" s="105" t="e">
        <f t="shared" si="90"/>
        <v>#DIV/0!</v>
      </c>
      <c r="ET12" s="106">
        <f t="shared" si="91"/>
        <v>0</v>
      </c>
      <c r="EU12" s="106">
        <f t="shared" si="92"/>
        <v>0</v>
      </c>
      <c r="EV12" s="105" t="e">
        <f t="shared" si="93"/>
        <v>#DIV/0!</v>
      </c>
      <c r="EW12" s="138"/>
      <c r="EX12" s="141"/>
      <c r="EY12" s="95" t="e">
        <f t="shared" si="94"/>
        <v>#DIV/0!</v>
      </c>
      <c r="EZ12" s="95">
        <f t="shared" si="95"/>
        <v>0</v>
      </c>
      <c r="FA12" s="153"/>
      <c r="FB12" s="153"/>
      <c r="FC12" s="105" t="e">
        <f t="shared" si="96"/>
        <v>#DIV/0!</v>
      </c>
      <c r="FD12" s="106">
        <f t="shared" si="97"/>
        <v>0</v>
      </c>
      <c r="FE12" s="106">
        <f t="shared" si="98"/>
        <v>0</v>
      </c>
      <c r="FF12" s="105" t="e">
        <f t="shared" si="99"/>
        <v>#DIV/0!</v>
      </c>
      <c r="FG12" s="94"/>
      <c r="FH12" s="94"/>
      <c r="FI12" s="95" t="e">
        <f t="shared" si="100"/>
        <v>#DIV/0!</v>
      </c>
      <c r="FJ12" s="95">
        <f t="shared" si="101"/>
        <v>0</v>
      </c>
      <c r="FK12" s="94"/>
      <c r="FL12" s="94"/>
      <c r="FM12" s="105" t="e">
        <f t="shared" si="102"/>
        <v>#DIV/0!</v>
      </c>
      <c r="FN12" s="106">
        <f t="shared" si="103"/>
        <v>0</v>
      </c>
      <c r="FO12" s="106">
        <f t="shared" si="104"/>
        <v>0</v>
      </c>
      <c r="FP12" s="105" t="e">
        <f t="shared" si="105"/>
        <v>#DIV/0!</v>
      </c>
      <c r="FQ12" s="163"/>
      <c r="FR12" s="163"/>
      <c r="FS12" s="95" t="e">
        <f t="shared" si="106"/>
        <v>#DIV/0!</v>
      </c>
      <c r="FT12" s="95">
        <f t="shared" si="107"/>
        <v>0</v>
      </c>
      <c r="FU12" s="166"/>
      <c r="FV12" s="166"/>
      <c r="FW12" s="105" t="e">
        <f t="shared" si="108"/>
        <v>#DIV/0!</v>
      </c>
      <c r="FX12" s="106">
        <f t="shared" si="109"/>
        <v>0</v>
      </c>
      <c r="FY12" s="106">
        <f t="shared" si="110"/>
        <v>0</v>
      </c>
      <c r="FZ12" s="105" t="e">
        <f t="shared" si="111"/>
        <v>#DIV/0!</v>
      </c>
    </row>
    <row r="13" spans="1:182" s="75" customFormat="1" ht="36" customHeight="1">
      <c r="A13" s="96" t="s">
        <v>92</v>
      </c>
      <c r="B13" s="93">
        <f t="shared" si="6"/>
        <v>11605.764587320713</v>
      </c>
      <c r="C13" s="94">
        <f t="shared" si="7"/>
        <v>10613.747590678191</v>
      </c>
      <c r="D13" s="95">
        <f t="shared" si="0"/>
        <v>0.09346529000876067</v>
      </c>
      <c r="E13" s="95">
        <f t="shared" si="1"/>
        <v>0.0366</v>
      </c>
      <c r="F13" s="95">
        <f t="shared" si="2"/>
        <v>0.032582471689724384</v>
      </c>
      <c r="G13" s="94">
        <f t="shared" si="8"/>
        <v>6003.661829622634</v>
      </c>
      <c r="H13" s="94">
        <f t="shared" si="9"/>
        <v>5640.370007621589</v>
      </c>
      <c r="I13" s="105">
        <f t="shared" si="3"/>
        <v>0.06440000000000001</v>
      </c>
      <c r="J13" s="106">
        <f t="shared" si="4"/>
        <v>5602.102757698079</v>
      </c>
      <c r="K13" s="106">
        <f t="shared" si="4"/>
        <v>4973.377583056602</v>
      </c>
      <c r="L13" s="105">
        <f t="shared" si="10"/>
        <v>0.12640000000000007</v>
      </c>
      <c r="M13" s="108">
        <v>7575.03</v>
      </c>
      <c r="N13" s="108">
        <v>7007.31</v>
      </c>
      <c r="O13" s="95">
        <f t="shared" si="11"/>
        <v>0.08101825094080314</v>
      </c>
      <c r="P13" s="95">
        <f t="shared" si="12"/>
        <v>0.6526954724099533</v>
      </c>
      <c r="Q13" s="94">
        <v>2743.55</v>
      </c>
      <c r="R13" s="94">
        <v>2426.4</v>
      </c>
      <c r="S13" s="105">
        <f t="shared" si="5"/>
        <v>0.13070000000000004</v>
      </c>
      <c r="T13" s="106">
        <f t="shared" si="13"/>
        <v>4831.48</v>
      </c>
      <c r="U13" s="106">
        <f t="shared" si="14"/>
        <v>4580.91</v>
      </c>
      <c r="V13" s="105">
        <f t="shared" si="15"/>
        <v>0.05469999999999997</v>
      </c>
      <c r="W13" s="94">
        <v>1141.7225999999425</v>
      </c>
      <c r="X13" s="94">
        <v>905.8876837442297</v>
      </c>
      <c r="Y13" s="95">
        <f t="shared" si="16"/>
        <v>0.2603357132320821</v>
      </c>
      <c r="Z13" s="95">
        <f t="shared" si="17"/>
        <v>0.09837547465397269</v>
      </c>
      <c r="AA13" s="94">
        <v>782.67</v>
      </c>
      <c r="AB13" s="94">
        <v>737.3245407442297</v>
      </c>
      <c r="AC13" s="105">
        <f t="shared" si="18"/>
        <v>0.06150000000000011</v>
      </c>
      <c r="AD13" s="106">
        <f t="shared" si="19"/>
        <v>359.0525999999426</v>
      </c>
      <c r="AE13" s="106">
        <f t="shared" si="20"/>
        <v>168.56314299999997</v>
      </c>
      <c r="AF13" s="105">
        <f t="shared" si="21"/>
        <v>1.1301</v>
      </c>
      <c r="AG13" s="94">
        <v>1210.7340873207706</v>
      </c>
      <c r="AH13" s="94">
        <v>813.8380069339622</v>
      </c>
      <c r="AI13" s="95">
        <f t="shared" si="22"/>
        <v>0.48768437576670465</v>
      </c>
      <c r="AJ13" s="95">
        <f t="shared" si="23"/>
        <v>0.10432178579974787</v>
      </c>
      <c r="AK13" s="94">
        <v>979.2644296226323</v>
      </c>
      <c r="AL13" s="94">
        <v>779.1320668773585</v>
      </c>
      <c r="AM13" s="105">
        <f t="shared" si="24"/>
        <v>0.2568999999999999</v>
      </c>
      <c r="AN13" s="106">
        <f t="shared" si="25"/>
        <v>231.46965769813835</v>
      </c>
      <c r="AO13" s="106">
        <f t="shared" si="26"/>
        <v>34.70594005660371</v>
      </c>
      <c r="AP13" s="105">
        <f t="shared" si="27"/>
        <v>5.6695</v>
      </c>
      <c r="AQ13" s="117"/>
      <c r="AR13" s="115">
        <v>0</v>
      </c>
      <c r="AS13" s="95" t="e">
        <f t="shared" si="28"/>
        <v>#DIV/0!</v>
      </c>
      <c r="AT13" s="95">
        <f t="shared" si="29"/>
        <v>0</v>
      </c>
      <c r="AU13" s="116"/>
      <c r="AV13" s="116"/>
      <c r="AW13" s="105" t="e">
        <f t="shared" si="30"/>
        <v>#DIV/0!</v>
      </c>
      <c r="AX13" s="106">
        <f t="shared" si="31"/>
        <v>0</v>
      </c>
      <c r="AY13" s="106">
        <f t="shared" si="32"/>
        <v>0</v>
      </c>
      <c r="AZ13" s="105" t="e">
        <f t="shared" si="33"/>
        <v>#DIV/0!</v>
      </c>
      <c r="BA13" s="120">
        <v>654.9271</v>
      </c>
      <c r="BB13" s="120">
        <v>795.7119</v>
      </c>
      <c r="BC13" s="95">
        <f t="shared" si="34"/>
        <v>-0.17692936350455488</v>
      </c>
      <c r="BD13" s="95">
        <f t="shared" si="35"/>
        <v>0.056431189438006284</v>
      </c>
      <c r="BE13" s="94">
        <v>590.9984</v>
      </c>
      <c r="BF13" s="94">
        <v>726.6634</v>
      </c>
      <c r="BG13" s="105">
        <f t="shared" si="36"/>
        <v>-0.18669999999999998</v>
      </c>
      <c r="BH13" s="106">
        <f t="shared" si="37"/>
        <v>63.92870000000005</v>
      </c>
      <c r="BI13" s="106">
        <f t="shared" si="38"/>
        <v>69.04849999999999</v>
      </c>
      <c r="BJ13" s="105">
        <f t="shared" si="39"/>
        <v>-0.07410000000000005</v>
      </c>
      <c r="BK13" s="121">
        <v>141.66</v>
      </c>
      <c r="BL13" s="121">
        <v>174.07</v>
      </c>
      <c r="BM13" s="95">
        <f t="shared" si="40"/>
        <v>-0.1861894640087321</v>
      </c>
      <c r="BN13" s="95">
        <f t="shared" si="41"/>
        <v>0.012206003226600289</v>
      </c>
      <c r="BO13" s="94">
        <v>135.17</v>
      </c>
      <c r="BP13" s="94">
        <v>169.85</v>
      </c>
      <c r="BQ13" s="105">
        <f t="shared" si="42"/>
        <v>-0.20420000000000005</v>
      </c>
      <c r="BR13" s="106">
        <f t="shared" si="43"/>
        <v>6.490000000000009</v>
      </c>
      <c r="BS13" s="106">
        <f t="shared" si="44"/>
        <v>4.219999999999999</v>
      </c>
      <c r="BT13" s="105">
        <f t="shared" si="45"/>
        <v>0.5379</v>
      </c>
      <c r="BU13" s="94"/>
      <c r="BV13" s="94"/>
      <c r="BW13" s="95" t="e">
        <f t="shared" si="46"/>
        <v>#DIV/0!</v>
      </c>
      <c r="BX13" s="95">
        <f t="shared" si="47"/>
        <v>0</v>
      </c>
      <c r="BY13" s="94"/>
      <c r="BZ13" s="94"/>
      <c r="CA13" s="105" t="e">
        <f t="shared" si="48"/>
        <v>#DIV/0!</v>
      </c>
      <c r="CB13" s="106">
        <f t="shared" si="49"/>
        <v>0</v>
      </c>
      <c r="CC13" s="106">
        <f t="shared" si="50"/>
        <v>0</v>
      </c>
      <c r="CD13" s="105" t="e">
        <f t="shared" si="51"/>
        <v>#DIV/0!</v>
      </c>
      <c r="CE13" s="94">
        <v>0</v>
      </c>
      <c r="CF13" s="94">
        <v>0</v>
      </c>
      <c r="CG13" s="95" t="e">
        <f t="shared" si="52"/>
        <v>#DIV/0!</v>
      </c>
      <c r="CH13" s="95">
        <f t="shared" si="53"/>
        <v>0</v>
      </c>
      <c r="CI13" s="94">
        <v>0</v>
      </c>
      <c r="CJ13" s="94">
        <v>0</v>
      </c>
      <c r="CK13" s="105" t="e">
        <f t="shared" si="54"/>
        <v>#DIV/0!</v>
      </c>
      <c r="CL13" s="106">
        <f t="shared" si="55"/>
        <v>0</v>
      </c>
      <c r="CM13" s="106">
        <f t="shared" si="56"/>
        <v>0</v>
      </c>
      <c r="CN13" s="105" t="e">
        <f t="shared" si="57"/>
        <v>#DIV/0!</v>
      </c>
      <c r="CO13" s="129">
        <v>710.16</v>
      </c>
      <c r="CP13" s="129">
        <v>798.55</v>
      </c>
      <c r="CQ13" s="95">
        <f t="shared" si="58"/>
        <v>-0.1106881222215265</v>
      </c>
      <c r="CR13" s="95">
        <f t="shared" si="59"/>
        <v>0.06119028131725583</v>
      </c>
      <c r="CS13" s="94">
        <v>606.44</v>
      </c>
      <c r="CT13" s="94">
        <v>687.53</v>
      </c>
      <c r="CU13" s="105">
        <f t="shared" si="60"/>
        <v>-0.1179</v>
      </c>
      <c r="CV13" s="106">
        <f t="shared" si="61"/>
        <v>103.71999999999991</v>
      </c>
      <c r="CW13" s="106">
        <f t="shared" si="62"/>
        <v>111.01999999999998</v>
      </c>
      <c r="CX13" s="105">
        <f t="shared" si="63"/>
        <v>-0.06579999999999997</v>
      </c>
      <c r="CY13" s="94">
        <v>171.53080000000003</v>
      </c>
      <c r="CZ13" s="94">
        <v>118.38</v>
      </c>
      <c r="DA13" s="95">
        <f t="shared" si="64"/>
        <v>0.44898462578138226</v>
      </c>
      <c r="DB13" s="95">
        <f t="shared" si="65"/>
        <v>0.01477979315446371</v>
      </c>
      <c r="DC13" s="94">
        <v>165.56900000000002</v>
      </c>
      <c r="DD13" s="94">
        <v>113.47</v>
      </c>
      <c r="DE13" s="105">
        <f t="shared" si="66"/>
        <v>0.45910000000000006</v>
      </c>
      <c r="DF13" s="106">
        <f t="shared" si="67"/>
        <v>5.961800000000011</v>
      </c>
      <c r="DG13" s="106">
        <f t="shared" si="68"/>
        <v>4.909999999999997</v>
      </c>
      <c r="DH13" s="105">
        <f t="shared" si="69"/>
        <v>0.21419999999999995</v>
      </c>
      <c r="DI13" s="131">
        <v>0</v>
      </c>
      <c r="DJ13" s="131">
        <v>0</v>
      </c>
      <c r="DK13" s="95" t="e">
        <f t="shared" si="70"/>
        <v>#DIV/0!</v>
      </c>
      <c r="DL13" s="95">
        <f t="shared" si="71"/>
        <v>0</v>
      </c>
      <c r="DM13" s="94">
        <v>0</v>
      </c>
      <c r="DN13" s="94">
        <v>0</v>
      </c>
      <c r="DO13" s="105" t="e">
        <f t="shared" si="72"/>
        <v>#DIV/0!</v>
      </c>
      <c r="DP13" s="106">
        <f t="shared" si="73"/>
        <v>0</v>
      </c>
      <c r="DQ13" s="106">
        <f t="shared" si="74"/>
        <v>0</v>
      </c>
      <c r="DR13" s="105" t="e">
        <f t="shared" si="75"/>
        <v>#DIV/0!</v>
      </c>
      <c r="DS13" s="138"/>
      <c r="DT13" s="138"/>
      <c r="DU13" s="134" t="e">
        <f t="shared" si="76"/>
        <v>#DIV/0!</v>
      </c>
      <c r="DV13" s="95">
        <f t="shared" si="77"/>
        <v>0</v>
      </c>
      <c r="DW13" s="94"/>
      <c r="DX13" s="94"/>
      <c r="DY13" s="105" t="e">
        <f t="shared" si="78"/>
        <v>#DIV/0!</v>
      </c>
      <c r="DZ13" s="135">
        <f t="shared" si="79"/>
        <v>0</v>
      </c>
      <c r="EA13" s="143">
        <f t="shared" si="80"/>
        <v>0</v>
      </c>
      <c r="EB13" s="105" t="e">
        <f t="shared" si="81"/>
        <v>#DIV/0!</v>
      </c>
      <c r="EC13" s="94"/>
      <c r="ED13" s="94"/>
      <c r="EE13" s="95" t="e">
        <f t="shared" si="82"/>
        <v>#DIV/0!</v>
      </c>
      <c r="EF13" s="95">
        <f t="shared" si="83"/>
        <v>0</v>
      </c>
      <c r="EG13" s="94"/>
      <c r="EH13" s="94"/>
      <c r="EI13" s="105" t="e">
        <f t="shared" si="84"/>
        <v>#DIV/0!</v>
      </c>
      <c r="EJ13" s="106">
        <f t="shared" si="85"/>
        <v>0</v>
      </c>
      <c r="EK13" s="106">
        <f t="shared" si="86"/>
        <v>0</v>
      </c>
      <c r="EL13" s="105" t="e">
        <f t="shared" si="87"/>
        <v>#DIV/0!</v>
      </c>
      <c r="EM13" s="94"/>
      <c r="EN13" s="94"/>
      <c r="EO13" s="95" t="e">
        <f t="shared" si="88"/>
        <v>#DIV/0!</v>
      </c>
      <c r="EP13" s="95">
        <f t="shared" si="89"/>
        <v>0</v>
      </c>
      <c r="EQ13" s="94"/>
      <c r="ER13" s="94"/>
      <c r="ES13" s="105" t="e">
        <f t="shared" si="90"/>
        <v>#DIV/0!</v>
      </c>
      <c r="ET13" s="106">
        <f t="shared" si="91"/>
        <v>0</v>
      </c>
      <c r="EU13" s="106">
        <f t="shared" si="92"/>
        <v>0</v>
      </c>
      <c r="EV13" s="105" t="e">
        <f t="shared" si="93"/>
        <v>#DIV/0!</v>
      </c>
      <c r="EW13" s="138"/>
      <c r="EX13" s="141"/>
      <c r="EY13" s="95" t="e">
        <f t="shared" si="94"/>
        <v>#DIV/0!</v>
      </c>
      <c r="EZ13" s="95">
        <f t="shared" si="95"/>
        <v>0</v>
      </c>
      <c r="FA13" s="153"/>
      <c r="FB13" s="153"/>
      <c r="FC13" s="105" t="e">
        <f t="shared" si="96"/>
        <v>#DIV/0!</v>
      </c>
      <c r="FD13" s="106">
        <f t="shared" si="97"/>
        <v>0</v>
      </c>
      <c r="FE13" s="106">
        <f t="shared" si="98"/>
        <v>0</v>
      </c>
      <c r="FF13" s="105" t="e">
        <f t="shared" si="99"/>
        <v>#DIV/0!</v>
      </c>
      <c r="FG13" s="94"/>
      <c r="FH13" s="94"/>
      <c r="FI13" s="95" t="e">
        <f t="shared" si="100"/>
        <v>#DIV/0!</v>
      </c>
      <c r="FJ13" s="95">
        <f t="shared" si="101"/>
        <v>0</v>
      </c>
      <c r="FK13" s="94"/>
      <c r="FL13" s="94"/>
      <c r="FM13" s="105" t="e">
        <f t="shared" si="102"/>
        <v>#DIV/0!</v>
      </c>
      <c r="FN13" s="106">
        <f t="shared" si="103"/>
        <v>0</v>
      </c>
      <c r="FO13" s="106">
        <f t="shared" si="104"/>
        <v>0</v>
      </c>
      <c r="FP13" s="105" t="e">
        <f t="shared" si="105"/>
        <v>#DIV/0!</v>
      </c>
      <c r="FQ13" s="163"/>
      <c r="FR13" s="163"/>
      <c r="FS13" s="95" t="e">
        <f t="shared" si="106"/>
        <v>#DIV/0!</v>
      </c>
      <c r="FT13" s="95">
        <f t="shared" si="107"/>
        <v>0</v>
      </c>
      <c r="FU13" s="166"/>
      <c r="FV13" s="166"/>
      <c r="FW13" s="105" t="e">
        <f t="shared" si="108"/>
        <v>#DIV/0!</v>
      </c>
      <c r="FX13" s="106">
        <f t="shared" si="109"/>
        <v>0</v>
      </c>
      <c r="FY13" s="106">
        <f t="shared" si="110"/>
        <v>0</v>
      </c>
      <c r="FZ13" s="105" t="e">
        <f t="shared" si="111"/>
        <v>#DIV/0!</v>
      </c>
    </row>
    <row r="14" spans="1:182" s="75" customFormat="1" ht="36" customHeight="1">
      <c r="A14" s="96" t="s">
        <v>93</v>
      </c>
      <c r="B14" s="93">
        <f t="shared" si="6"/>
        <v>8655.718668924519</v>
      </c>
      <c r="C14" s="94">
        <f t="shared" si="7"/>
        <v>9788.972435838325</v>
      </c>
      <c r="D14" s="95">
        <f t="shared" si="0"/>
        <v>-0.1157684092320926</v>
      </c>
      <c r="E14" s="95">
        <f t="shared" si="1"/>
        <v>-0.0418</v>
      </c>
      <c r="F14" s="95">
        <f t="shared" si="2"/>
        <v>0.024300398854597113</v>
      </c>
      <c r="G14" s="94">
        <f t="shared" si="8"/>
        <v>5103.626776886793</v>
      </c>
      <c r="H14" s="94">
        <f t="shared" si="9"/>
        <v>5396.062961951534</v>
      </c>
      <c r="I14" s="105">
        <f t="shared" si="3"/>
        <v>-0.054200000000000026</v>
      </c>
      <c r="J14" s="106">
        <f t="shared" si="4"/>
        <v>3552.091892037726</v>
      </c>
      <c r="K14" s="106">
        <f t="shared" si="4"/>
        <v>4392.909473886791</v>
      </c>
      <c r="L14" s="105">
        <f t="shared" si="10"/>
        <v>-0.19140000000000001</v>
      </c>
      <c r="M14" s="108">
        <v>6929.37</v>
      </c>
      <c r="N14" s="108">
        <v>8014.34</v>
      </c>
      <c r="O14" s="95">
        <f t="shared" si="11"/>
        <v>-0.13537858388838012</v>
      </c>
      <c r="P14" s="95">
        <f t="shared" si="12"/>
        <v>0.8005539765146943</v>
      </c>
      <c r="Q14" s="94">
        <v>3633.3</v>
      </c>
      <c r="R14" s="94">
        <v>3964.37</v>
      </c>
      <c r="S14" s="105">
        <f t="shared" si="5"/>
        <v>-0.08350000000000002</v>
      </c>
      <c r="T14" s="106">
        <f t="shared" si="13"/>
        <v>3296.0699999999997</v>
      </c>
      <c r="U14" s="106">
        <f t="shared" si="14"/>
        <v>4049.9700000000003</v>
      </c>
      <c r="V14" s="105">
        <f t="shared" si="15"/>
        <v>-0.18610000000000004</v>
      </c>
      <c r="W14" s="94">
        <v>679.5685169999922</v>
      </c>
      <c r="X14" s="94">
        <v>611.6636519137978</v>
      </c>
      <c r="Y14" s="95">
        <f t="shared" si="16"/>
        <v>0.11101667537989368</v>
      </c>
      <c r="Z14" s="95">
        <f t="shared" si="17"/>
        <v>0.07851092936277575</v>
      </c>
      <c r="AA14" s="94">
        <v>550.05</v>
      </c>
      <c r="AB14" s="94">
        <v>499.63666091379775</v>
      </c>
      <c r="AC14" s="105">
        <f t="shared" si="18"/>
        <v>0.10089999999999999</v>
      </c>
      <c r="AD14" s="106">
        <f aca="true" t="shared" si="112" ref="AD14:AD25">W14-AA14</f>
        <v>129.51851699999224</v>
      </c>
      <c r="AE14" s="106">
        <f aca="true" t="shared" si="113" ref="AE14:AE25">X14-AB14</f>
        <v>112.02699100000007</v>
      </c>
      <c r="AF14" s="105">
        <f aca="true" t="shared" si="114" ref="AF14:AF25">ROUND(AD14/AE14,4)-1</f>
        <v>0.1560999999999999</v>
      </c>
      <c r="AG14" s="94">
        <v>620.4116717735849</v>
      </c>
      <c r="AH14" s="94">
        <v>673.6701069245282</v>
      </c>
      <c r="AI14" s="95">
        <f t="shared" si="22"/>
        <v>-0.07905714474118698</v>
      </c>
      <c r="AJ14" s="95">
        <f t="shared" si="23"/>
        <v>0.07167650607695543</v>
      </c>
      <c r="AK14" s="94">
        <v>549.7993152830188</v>
      </c>
      <c r="AL14" s="94">
        <v>496.1739320377358</v>
      </c>
      <c r="AM14" s="105">
        <f t="shared" si="24"/>
        <v>0.10810000000000008</v>
      </c>
      <c r="AN14" s="106">
        <f t="shared" si="25"/>
        <v>70.61235649056607</v>
      </c>
      <c r="AO14" s="106">
        <f t="shared" si="26"/>
        <v>177.4961748867924</v>
      </c>
      <c r="AP14" s="105">
        <f t="shared" si="27"/>
        <v>-0.6022000000000001</v>
      </c>
      <c r="AQ14" s="117"/>
      <c r="AR14" s="115">
        <v>0</v>
      </c>
      <c r="AS14" s="95" t="e">
        <f t="shared" si="28"/>
        <v>#DIV/0!</v>
      </c>
      <c r="AT14" s="95">
        <f t="shared" si="29"/>
        <v>0</v>
      </c>
      <c r="AU14" s="116"/>
      <c r="AV14" s="116"/>
      <c r="AW14" s="105" t="e">
        <f t="shared" si="30"/>
        <v>#DIV/0!</v>
      </c>
      <c r="AX14" s="106">
        <f t="shared" si="31"/>
        <v>0</v>
      </c>
      <c r="AY14" s="106">
        <f t="shared" si="32"/>
        <v>0</v>
      </c>
      <c r="AZ14" s="105" t="e">
        <f t="shared" si="33"/>
        <v>#DIV/0!</v>
      </c>
      <c r="BA14" s="120">
        <v>305.112</v>
      </c>
      <c r="BB14" s="120">
        <v>338.3113</v>
      </c>
      <c r="BC14" s="95">
        <f t="shared" si="34"/>
        <v>-0.09813240054352305</v>
      </c>
      <c r="BD14" s="95">
        <f t="shared" si="35"/>
        <v>0.03524975934065455</v>
      </c>
      <c r="BE14" s="94">
        <v>267.0185</v>
      </c>
      <c r="BF14" s="94">
        <v>300.8815</v>
      </c>
      <c r="BG14" s="105">
        <f t="shared" si="36"/>
        <v>-0.11250000000000004</v>
      </c>
      <c r="BH14" s="106">
        <f t="shared" si="37"/>
        <v>38.093500000000006</v>
      </c>
      <c r="BI14" s="106">
        <f t="shared" si="38"/>
        <v>37.4298</v>
      </c>
      <c r="BJ14" s="105">
        <f t="shared" si="39"/>
        <v>0.01770000000000005</v>
      </c>
      <c r="BK14" s="121"/>
      <c r="BL14" s="121"/>
      <c r="BM14" s="95" t="e">
        <f t="shared" si="40"/>
        <v>#DIV/0!</v>
      </c>
      <c r="BN14" s="95">
        <f t="shared" si="41"/>
        <v>0</v>
      </c>
      <c r="BO14" s="94"/>
      <c r="BP14" s="94"/>
      <c r="BQ14" s="105" t="e">
        <f t="shared" si="42"/>
        <v>#DIV/0!</v>
      </c>
      <c r="BR14" s="106">
        <f t="shared" si="43"/>
        <v>0</v>
      </c>
      <c r="BS14" s="106">
        <f t="shared" si="44"/>
        <v>0</v>
      </c>
      <c r="BT14" s="105" t="e">
        <f t="shared" si="45"/>
        <v>#DIV/0!</v>
      </c>
      <c r="BU14" s="94"/>
      <c r="BV14" s="94"/>
      <c r="BW14" s="95" t="e">
        <f t="shared" si="46"/>
        <v>#DIV/0!</v>
      </c>
      <c r="BX14" s="95">
        <f t="shared" si="47"/>
        <v>0</v>
      </c>
      <c r="BY14" s="94"/>
      <c r="BZ14" s="94"/>
      <c r="CA14" s="105" t="e">
        <f t="shared" si="48"/>
        <v>#DIV/0!</v>
      </c>
      <c r="CB14" s="106">
        <f t="shared" si="49"/>
        <v>0</v>
      </c>
      <c r="CC14" s="106">
        <f t="shared" si="50"/>
        <v>0</v>
      </c>
      <c r="CD14" s="105" t="e">
        <f t="shared" si="51"/>
        <v>#DIV/0!</v>
      </c>
      <c r="CE14" s="94">
        <v>0</v>
      </c>
      <c r="CF14" s="94">
        <v>0</v>
      </c>
      <c r="CG14" s="95" t="e">
        <f t="shared" si="52"/>
        <v>#DIV/0!</v>
      </c>
      <c r="CH14" s="95">
        <f t="shared" si="53"/>
        <v>0</v>
      </c>
      <c r="CI14" s="94">
        <v>0</v>
      </c>
      <c r="CJ14" s="94">
        <v>0</v>
      </c>
      <c r="CK14" s="105" t="e">
        <f t="shared" si="54"/>
        <v>#DIV/0!</v>
      </c>
      <c r="CL14" s="106">
        <f t="shared" si="55"/>
        <v>0</v>
      </c>
      <c r="CM14" s="106">
        <f t="shared" si="56"/>
        <v>0</v>
      </c>
      <c r="CN14" s="105" t="e">
        <f t="shared" si="57"/>
        <v>#DIV/0!</v>
      </c>
      <c r="CO14" s="129">
        <v>36.82</v>
      </c>
      <c r="CP14" s="129">
        <v>0</v>
      </c>
      <c r="CQ14" s="95" t="e">
        <f t="shared" si="58"/>
        <v>#DIV/0!</v>
      </c>
      <c r="CR14" s="95">
        <f t="shared" si="59"/>
        <v>0.0042538351127549895</v>
      </c>
      <c r="CS14" s="94">
        <v>35.33</v>
      </c>
      <c r="CT14" s="94"/>
      <c r="CU14" s="105" t="e">
        <f t="shared" si="60"/>
        <v>#DIV/0!</v>
      </c>
      <c r="CV14" s="106">
        <f t="shared" si="61"/>
        <v>1.490000000000002</v>
      </c>
      <c r="CW14" s="106">
        <f t="shared" si="62"/>
        <v>0</v>
      </c>
      <c r="CX14" s="105" t="e">
        <f t="shared" si="63"/>
        <v>#DIV/0!</v>
      </c>
      <c r="CY14" s="94">
        <v>0</v>
      </c>
      <c r="CZ14" s="94">
        <v>37.57</v>
      </c>
      <c r="DA14" s="95">
        <f t="shared" si="64"/>
        <v>-1</v>
      </c>
      <c r="DB14" s="95">
        <f t="shared" si="65"/>
        <v>0</v>
      </c>
      <c r="DC14" s="94">
        <v>0</v>
      </c>
      <c r="DD14" s="94">
        <v>36.47</v>
      </c>
      <c r="DE14" s="105">
        <f aca="true" t="shared" si="115" ref="DE14:DE25">ROUND(DC14/DD14,4)-1</f>
        <v>-1</v>
      </c>
      <c r="DF14" s="106">
        <f aca="true" t="shared" si="116" ref="DF14:DF25">CY14-DC14</f>
        <v>0</v>
      </c>
      <c r="DG14" s="106">
        <f aca="true" t="shared" si="117" ref="DG14:DG25">CZ14-DD14</f>
        <v>1.1000000000000014</v>
      </c>
      <c r="DH14" s="105">
        <f aca="true" t="shared" si="118" ref="DH14:DH25">ROUND(DF14/DG14,4)-1</f>
        <v>-1</v>
      </c>
      <c r="DI14" s="131">
        <v>0</v>
      </c>
      <c r="DJ14" s="131">
        <v>0</v>
      </c>
      <c r="DK14" s="95" t="e">
        <f t="shared" si="70"/>
        <v>#DIV/0!</v>
      </c>
      <c r="DL14" s="95">
        <f t="shared" si="71"/>
        <v>0</v>
      </c>
      <c r="DM14" s="94">
        <v>0</v>
      </c>
      <c r="DN14" s="94">
        <v>0</v>
      </c>
      <c r="DO14" s="105" t="e">
        <f t="shared" si="72"/>
        <v>#DIV/0!</v>
      </c>
      <c r="DP14" s="106">
        <f t="shared" si="73"/>
        <v>0</v>
      </c>
      <c r="DQ14" s="106">
        <f t="shared" si="74"/>
        <v>0</v>
      </c>
      <c r="DR14" s="105" t="e">
        <f t="shared" si="75"/>
        <v>#DIV/0!</v>
      </c>
      <c r="DS14" s="136"/>
      <c r="DT14" s="136"/>
      <c r="DU14" s="134" t="e">
        <f t="shared" si="76"/>
        <v>#DIV/0!</v>
      </c>
      <c r="DV14" s="95">
        <f t="shared" si="77"/>
        <v>0</v>
      </c>
      <c r="DW14" s="94"/>
      <c r="DX14" s="94"/>
      <c r="DY14" s="105" t="e">
        <f t="shared" si="78"/>
        <v>#DIV/0!</v>
      </c>
      <c r="DZ14" s="135">
        <f t="shared" si="79"/>
        <v>0</v>
      </c>
      <c r="EA14" s="143">
        <f t="shared" si="80"/>
        <v>0</v>
      </c>
      <c r="EB14" s="105" t="e">
        <f t="shared" si="81"/>
        <v>#DIV/0!</v>
      </c>
      <c r="EC14" s="94"/>
      <c r="ED14" s="94"/>
      <c r="EE14" s="95" t="e">
        <f t="shared" si="82"/>
        <v>#DIV/0!</v>
      </c>
      <c r="EF14" s="95">
        <f t="shared" si="83"/>
        <v>0</v>
      </c>
      <c r="EG14" s="94"/>
      <c r="EH14" s="94"/>
      <c r="EI14" s="105" t="e">
        <f t="shared" si="84"/>
        <v>#DIV/0!</v>
      </c>
      <c r="EJ14" s="106">
        <f t="shared" si="85"/>
        <v>0</v>
      </c>
      <c r="EK14" s="106">
        <f t="shared" si="86"/>
        <v>0</v>
      </c>
      <c r="EL14" s="105" t="e">
        <f t="shared" si="87"/>
        <v>#DIV/0!</v>
      </c>
      <c r="EM14" s="94"/>
      <c r="EN14" s="94"/>
      <c r="EO14" s="95" t="e">
        <f t="shared" si="88"/>
        <v>#DIV/0!</v>
      </c>
      <c r="EP14" s="95">
        <f t="shared" si="89"/>
        <v>0</v>
      </c>
      <c r="EQ14" s="94"/>
      <c r="ER14" s="94"/>
      <c r="ES14" s="105" t="e">
        <f t="shared" si="90"/>
        <v>#DIV/0!</v>
      </c>
      <c r="ET14" s="106">
        <f t="shared" si="91"/>
        <v>0</v>
      </c>
      <c r="EU14" s="106">
        <f t="shared" si="92"/>
        <v>0</v>
      </c>
      <c r="EV14" s="105" t="e">
        <f t="shared" si="93"/>
        <v>#DIV/0!</v>
      </c>
      <c r="EW14" s="148">
        <v>84.43648015094345</v>
      </c>
      <c r="EX14" s="141">
        <v>113.41737699999999</v>
      </c>
      <c r="EY14" s="95">
        <f t="shared" si="94"/>
        <v>-0.25549999999999995</v>
      </c>
      <c r="EZ14" s="95">
        <f t="shared" si="95"/>
        <v>0.00975499359216521</v>
      </c>
      <c r="FA14" s="151">
        <v>68.12896160377356</v>
      </c>
      <c r="FB14" s="155">
        <v>98.53086899999998</v>
      </c>
      <c r="FC14" s="105">
        <f t="shared" si="96"/>
        <v>-0.3086</v>
      </c>
      <c r="FD14" s="106">
        <f t="shared" si="97"/>
        <v>16.30751854716989</v>
      </c>
      <c r="FE14" s="106">
        <f t="shared" si="98"/>
        <v>14.886508000000006</v>
      </c>
      <c r="FF14" s="105">
        <f t="shared" si="99"/>
        <v>0.09549999999999992</v>
      </c>
      <c r="FG14" s="94"/>
      <c r="FH14" s="94"/>
      <c r="FI14" s="95" t="e">
        <f t="shared" si="100"/>
        <v>#DIV/0!</v>
      </c>
      <c r="FJ14" s="95">
        <f t="shared" si="101"/>
        <v>0</v>
      </c>
      <c r="FK14" s="94"/>
      <c r="FL14" s="94"/>
      <c r="FM14" s="105" t="e">
        <f t="shared" si="102"/>
        <v>#DIV/0!</v>
      </c>
      <c r="FN14" s="106">
        <f t="shared" si="103"/>
        <v>0</v>
      </c>
      <c r="FO14" s="106">
        <f t="shared" si="104"/>
        <v>0</v>
      </c>
      <c r="FP14" s="105" t="e">
        <f t="shared" si="105"/>
        <v>#DIV/0!</v>
      </c>
      <c r="FQ14" s="163"/>
      <c r="FR14" s="163"/>
      <c r="FS14" s="95" t="e">
        <f t="shared" si="106"/>
        <v>#DIV/0!</v>
      </c>
      <c r="FT14" s="95">
        <f t="shared" si="107"/>
        <v>0</v>
      </c>
      <c r="FU14" s="166"/>
      <c r="FV14" s="166"/>
      <c r="FW14" s="105" t="e">
        <f t="shared" si="108"/>
        <v>#DIV/0!</v>
      </c>
      <c r="FX14" s="106">
        <f t="shared" si="109"/>
        <v>0</v>
      </c>
      <c r="FY14" s="106">
        <f t="shared" si="110"/>
        <v>0</v>
      </c>
      <c r="FZ14" s="105" t="e">
        <f t="shared" si="111"/>
        <v>#DIV/0!</v>
      </c>
    </row>
    <row r="15" spans="1:182" s="75" customFormat="1" ht="36" customHeight="1">
      <c r="A15" s="96" t="s">
        <v>94</v>
      </c>
      <c r="B15" s="93">
        <f t="shared" si="6"/>
        <v>42198.123075811345</v>
      </c>
      <c r="C15" s="94">
        <f t="shared" si="7"/>
        <v>39240.94814238949</v>
      </c>
      <c r="D15" s="95">
        <f t="shared" si="0"/>
        <v>0.07535941595222077</v>
      </c>
      <c r="E15" s="95">
        <f t="shared" si="1"/>
        <v>0.109</v>
      </c>
      <c r="F15" s="95">
        <f t="shared" si="2"/>
        <v>0.11846864031510913</v>
      </c>
      <c r="G15" s="94">
        <f t="shared" si="8"/>
        <v>29681.923531075492</v>
      </c>
      <c r="H15" s="94">
        <f t="shared" si="9"/>
        <v>25782.30947918194</v>
      </c>
      <c r="I15" s="105">
        <f t="shared" si="3"/>
        <v>0.1513</v>
      </c>
      <c r="J15" s="106">
        <f t="shared" si="4"/>
        <v>12516.199544735853</v>
      </c>
      <c r="K15" s="106">
        <f t="shared" si="4"/>
        <v>13458.638663207552</v>
      </c>
      <c r="L15" s="105">
        <f t="shared" si="10"/>
        <v>-0.06999999999999995</v>
      </c>
      <c r="M15" s="108">
        <v>21896.54</v>
      </c>
      <c r="N15" s="108">
        <v>20987.27</v>
      </c>
      <c r="O15" s="95">
        <f t="shared" si="11"/>
        <v>0.04332483453064646</v>
      </c>
      <c r="P15" s="95">
        <f t="shared" si="12"/>
        <v>0.5188984344318256</v>
      </c>
      <c r="Q15" s="94">
        <v>12367.77</v>
      </c>
      <c r="R15" s="94">
        <v>9571.1</v>
      </c>
      <c r="S15" s="105">
        <f t="shared" si="5"/>
        <v>0.2922</v>
      </c>
      <c r="T15" s="106">
        <f t="shared" si="13"/>
        <v>9528.77</v>
      </c>
      <c r="U15" s="106">
        <f t="shared" si="14"/>
        <v>11416.17</v>
      </c>
      <c r="V15" s="105">
        <f t="shared" si="15"/>
        <v>-0.1653</v>
      </c>
      <c r="W15" s="94">
        <v>4114.409598</v>
      </c>
      <c r="X15" s="94">
        <v>2568.059459285714</v>
      </c>
      <c r="Y15" s="95">
        <f t="shared" si="16"/>
        <v>0.6021473268942111</v>
      </c>
      <c r="Z15" s="95">
        <f t="shared" si="17"/>
        <v>0.09750219436556995</v>
      </c>
      <c r="AA15" s="94">
        <v>2682.6</v>
      </c>
      <c r="AB15" s="94">
        <v>2043.8857142857141</v>
      </c>
      <c r="AC15" s="105">
        <f t="shared" si="18"/>
        <v>0.3125</v>
      </c>
      <c r="AD15" s="106">
        <f t="shared" si="112"/>
        <v>1431.8095980000003</v>
      </c>
      <c r="AE15" s="106">
        <f t="shared" si="113"/>
        <v>524.173745</v>
      </c>
      <c r="AF15" s="105">
        <f t="shared" si="114"/>
        <v>1.7315999999999998</v>
      </c>
      <c r="AG15" s="94">
        <v>9117.846652113229</v>
      </c>
      <c r="AH15" s="94">
        <v>7818.719180103777</v>
      </c>
      <c r="AI15" s="95">
        <f t="shared" si="22"/>
        <v>0.166156047056317</v>
      </c>
      <c r="AJ15" s="95">
        <f t="shared" si="23"/>
        <v>0.21607232709693022</v>
      </c>
      <c r="AK15" s="94">
        <v>8684.576263905677</v>
      </c>
      <c r="AL15" s="94">
        <v>7478.649828896223</v>
      </c>
      <c r="AM15" s="105">
        <f t="shared" si="24"/>
        <v>0.1612</v>
      </c>
      <c r="AN15" s="106">
        <f t="shared" si="25"/>
        <v>433.27038820755115</v>
      </c>
      <c r="AO15" s="106">
        <f t="shared" si="26"/>
        <v>340.06935120755406</v>
      </c>
      <c r="AP15" s="105">
        <f t="shared" si="27"/>
        <v>0.2741</v>
      </c>
      <c r="AQ15" s="117">
        <v>265.75</v>
      </c>
      <c r="AR15" s="115">
        <v>191.4</v>
      </c>
      <c r="AS15" s="95">
        <f t="shared" si="28"/>
        <v>0.388453500522466</v>
      </c>
      <c r="AT15" s="95">
        <f t="shared" si="29"/>
        <v>0.006297673465773938</v>
      </c>
      <c r="AU15" s="116">
        <v>243.4</v>
      </c>
      <c r="AV15" s="116">
        <v>145.03</v>
      </c>
      <c r="AW15" s="105">
        <f t="shared" si="30"/>
        <v>0.6782999999999999</v>
      </c>
      <c r="AX15" s="106">
        <f t="shared" si="31"/>
        <v>22.349999999999994</v>
      </c>
      <c r="AY15" s="106">
        <f t="shared" si="32"/>
        <v>46.370000000000005</v>
      </c>
      <c r="AZ15" s="105">
        <f t="shared" si="33"/>
        <v>-0.518</v>
      </c>
      <c r="BA15" s="120">
        <v>1893.1149</v>
      </c>
      <c r="BB15" s="120">
        <v>2349.9863</v>
      </c>
      <c r="BC15" s="95">
        <f t="shared" si="34"/>
        <v>-0.1944144950972693</v>
      </c>
      <c r="BD15" s="95">
        <f t="shared" si="35"/>
        <v>0.0448625379995909</v>
      </c>
      <c r="BE15" s="94">
        <v>1589.2542</v>
      </c>
      <c r="BF15" s="94">
        <v>2112.8273</v>
      </c>
      <c r="BG15" s="105">
        <f t="shared" si="36"/>
        <v>-0.24780000000000002</v>
      </c>
      <c r="BH15" s="106">
        <f t="shared" si="37"/>
        <v>303.86069999999995</v>
      </c>
      <c r="BI15" s="106">
        <f t="shared" si="38"/>
        <v>237.1590000000001</v>
      </c>
      <c r="BJ15" s="105">
        <f t="shared" si="39"/>
        <v>0.2813000000000001</v>
      </c>
      <c r="BK15" s="121">
        <v>628.42</v>
      </c>
      <c r="BL15" s="121">
        <v>748.43</v>
      </c>
      <c r="BM15" s="95">
        <f t="shared" si="40"/>
        <v>-0.16034899723421028</v>
      </c>
      <c r="BN15" s="95">
        <f t="shared" si="41"/>
        <v>0.014892131549808682</v>
      </c>
      <c r="BO15" s="94">
        <v>607.72</v>
      </c>
      <c r="BP15" s="94">
        <v>731.02</v>
      </c>
      <c r="BQ15" s="105">
        <f t="shared" si="42"/>
        <v>-0.16869999999999996</v>
      </c>
      <c r="BR15" s="106">
        <f t="shared" si="43"/>
        <v>20.699999999999932</v>
      </c>
      <c r="BS15" s="106">
        <f t="shared" si="44"/>
        <v>17.409999999999968</v>
      </c>
      <c r="BT15" s="105">
        <f t="shared" si="45"/>
        <v>0.18900000000000006</v>
      </c>
      <c r="BU15" s="94">
        <v>276.8277029999997</v>
      </c>
      <c r="BV15" s="94">
        <v>205.147206</v>
      </c>
      <c r="BW15" s="95">
        <f t="shared" si="46"/>
        <v>0.34941005728344987</v>
      </c>
      <c r="BX15" s="95">
        <f t="shared" si="47"/>
        <v>0.006560189952113815</v>
      </c>
      <c r="BY15" s="126">
        <v>275.1000119999997</v>
      </c>
      <c r="BZ15" s="126">
        <v>203.928998</v>
      </c>
      <c r="CA15" s="105">
        <f t="shared" si="48"/>
        <v>0.349</v>
      </c>
      <c r="CB15" s="106">
        <f t="shared" si="49"/>
        <v>1.727690999999993</v>
      </c>
      <c r="CC15" s="106">
        <f t="shared" si="50"/>
        <v>1.2182080000000042</v>
      </c>
      <c r="CD15" s="105">
        <f t="shared" si="51"/>
        <v>0.4181999999999999</v>
      </c>
      <c r="CE15" s="94">
        <v>0</v>
      </c>
      <c r="CF15" s="94">
        <v>0</v>
      </c>
      <c r="CG15" s="95" t="e">
        <f t="shared" si="52"/>
        <v>#DIV/0!</v>
      </c>
      <c r="CH15" s="95">
        <f t="shared" si="53"/>
        <v>0</v>
      </c>
      <c r="CI15" s="94">
        <v>0</v>
      </c>
      <c r="CJ15" s="94">
        <v>0</v>
      </c>
      <c r="CK15" s="105" t="e">
        <f t="shared" si="54"/>
        <v>#DIV/0!</v>
      </c>
      <c r="CL15" s="106">
        <f t="shared" si="55"/>
        <v>0</v>
      </c>
      <c r="CM15" s="106">
        <f t="shared" si="56"/>
        <v>0</v>
      </c>
      <c r="CN15" s="105" t="e">
        <f t="shared" si="57"/>
        <v>#DIV/0!</v>
      </c>
      <c r="CO15" s="129">
        <v>1975.54</v>
      </c>
      <c r="CP15" s="129">
        <v>2884.01</v>
      </c>
      <c r="CQ15" s="95">
        <f t="shared" si="58"/>
        <v>-0.31500237516513474</v>
      </c>
      <c r="CR15" s="95">
        <f t="shared" si="59"/>
        <v>0.04681582629755426</v>
      </c>
      <c r="CS15" s="94">
        <v>1636.11</v>
      </c>
      <c r="CT15" s="94">
        <v>2275.31</v>
      </c>
      <c r="CU15" s="105">
        <f t="shared" si="60"/>
        <v>-0.28090000000000004</v>
      </c>
      <c r="CV15" s="106">
        <f t="shared" si="61"/>
        <v>339.43000000000006</v>
      </c>
      <c r="CW15" s="106">
        <f t="shared" si="62"/>
        <v>608.7000000000003</v>
      </c>
      <c r="CX15" s="105">
        <f t="shared" si="63"/>
        <v>-0.4424</v>
      </c>
      <c r="CY15" s="94">
        <v>867.4385000000001</v>
      </c>
      <c r="CZ15" s="94">
        <v>876.25</v>
      </c>
      <c r="DA15" s="95">
        <f t="shared" si="64"/>
        <v>-0.010055920114122579</v>
      </c>
      <c r="DB15" s="95">
        <f t="shared" si="65"/>
        <v>0.02055632897324834</v>
      </c>
      <c r="DC15" s="94">
        <v>695.5622000000001</v>
      </c>
      <c r="DD15" s="94">
        <v>655.14</v>
      </c>
      <c r="DE15" s="105">
        <f t="shared" si="115"/>
        <v>0.06170000000000009</v>
      </c>
      <c r="DF15" s="106">
        <f t="shared" si="116"/>
        <v>171.87630000000001</v>
      </c>
      <c r="DG15" s="106">
        <f t="shared" si="117"/>
        <v>221.11</v>
      </c>
      <c r="DH15" s="105">
        <f t="shared" si="118"/>
        <v>-0.2227</v>
      </c>
      <c r="DI15" s="131">
        <v>0</v>
      </c>
      <c r="DJ15" s="131">
        <v>0</v>
      </c>
      <c r="DK15" s="95" t="e">
        <f t="shared" si="70"/>
        <v>#DIV/0!</v>
      </c>
      <c r="DL15" s="95">
        <f t="shared" si="71"/>
        <v>0</v>
      </c>
      <c r="DM15" s="94">
        <v>0</v>
      </c>
      <c r="DN15" s="94">
        <v>0</v>
      </c>
      <c r="DO15" s="105" t="e">
        <f t="shared" si="72"/>
        <v>#DIV/0!</v>
      </c>
      <c r="DP15" s="106">
        <f t="shared" si="73"/>
        <v>0</v>
      </c>
      <c r="DQ15" s="106">
        <f t="shared" si="74"/>
        <v>0</v>
      </c>
      <c r="DR15" s="105" t="e">
        <f t="shared" si="75"/>
        <v>#DIV/0!</v>
      </c>
      <c r="DS15" s="141">
        <v>86.91</v>
      </c>
      <c r="DT15" s="141">
        <v>101.86</v>
      </c>
      <c r="DU15" s="134">
        <f t="shared" si="76"/>
        <v>-0.14677007657569216</v>
      </c>
      <c r="DV15" s="95">
        <f t="shared" si="77"/>
        <v>0.0020595702762386185</v>
      </c>
      <c r="DW15" s="94">
        <v>86.89</v>
      </c>
      <c r="DX15" s="94">
        <v>101.82</v>
      </c>
      <c r="DY15" s="105">
        <f t="shared" si="78"/>
        <v>-0.14659999999999995</v>
      </c>
      <c r="DZ15" s="135">
        <f t="shared" si="79"/>
        <v>0.01999999999999602</v>
      </c>
      <c r="EA15" s="143">
        <f t="shared" si="80"/>
        <v>0.04000000000000625</v>
      </c>
      <c r="EB15" s="105">
        <f t="shared" si="81"/>
        <v>-0.5</v>
      </c>
      <c r="EC15" s="94"/>
      <c r="ED15" s="94"/>
      <c r="EE15" s="95" t="e">
        <f t="shared" si="82"/>
        <v>#DIV/0!</v>
      </c>
      <c r="EF15" s="95">
        <f t="shared" si="83"/>
        <v>0</v>
      </c>
      <c r="EG15" s="94"/>
      <c r="EH15" s="94"/>
      <c r="EI15" s="105" t="e">
        <f t="shared" si="84"/>
        <v>#DIV/0!</v>
      </c>
      <c r="EJ15" s="106">
        <f t="shared" si="85"/>
        <v>0</v>
      </c>
      <c r="EK15" s="106">
        <f t="shared" si="86"/>
        <v>0</v>
      </c>
      <c r="EL15" s="105" t="e">
        <f t="shared" si="87"/>
        <v>#DIV/0!</v>
      </c>
      <c r="EM15" s="94"/>
      <c r="EN15" s="94"/>
      <c r="EO15" s="95" t="e">
        <f t="shared" si="88"/>
        <v>#DIV/0!</v>
      </c>
      <c r="EP15" s="95">
        <f t="shared" si="89"/>
        <v>0</v>
      </c>
      <c r="EQ15" s="94"/>
      <c r="ER15" s="94"/>
      <c r="ES15" s="105" t="e">
        <f t="shared" si="90"/>
        <v>#DIV/0!</v>
      </c>
      <c r="ET15" s="106">
        <f t="shared" si="91"/>
        <v>0</v>
      </c>
      <c r="EU15" s="106">
        <f t="shared" si="92"/>
        <v>0</v>
      </c>
      <c r="EV15" s="105" t="e">
        <f t="shared" si="93"/>
        <v>#DIV/0!</v>
      </c>
      <c r="EW15" s="148">
        <v>517.4957226981132</v>
      </c>
      <c r="EX15" s="141">
        <v>509.81599699999924</v>
      </c>
      <c r="EY15" s="95">
        <f t="shared" si="94"/>
        <v>0.015099999999999891</v>
      </c>
      <c r="EZ15" s="95">
        <f t="shared" si="95"/>
        <v>0.012263477258654431</v>
      </c>
      <c r="FA15" s="156">
        <v>349.4808551698111</v>
      </c>
      <c r="FB15" s="150">
        <v>463.5976379999992</v>
      </c>
      <c r="FC15" s="105">
        <f t="shared" si="96"/>
        <v>-0.24619999999999997</v>
      </c>
      <c r="FD15" s="106">
        <f t="shared" si="97"/>
        <v>168.01486752830215</v>
      </c>
      <c r="FE15" s="106">
        <f t="shared" si="98"/>
        <v>46.21835900000002</v>
      </c>
      <c r="FF15" s="105">
        <f t="shared" si="99"/>
        <v>2.6352</v>
      </c>
      <c r="FG15" s="94"/>
      <c r="FH15" s="94"/>
      <c r="FI15" s="95" t="e">
        <f t="shared" si="100"/>
        <v>#DIV/0!</v>
      </c>
      <c r="FJ15" s="95">
        <f t="shared" si="101"/>
        <v>0</v>
      </c>
      <c r="FK15" s="94"/>
      <c r="FL15" s="94"/>
      <c r="FM15" s="105" t="e">
        <f t="shared" si="102"/>
        <v>#DIV/0!</v>
      </c>
      <c r="FN15" s="106">
        <f t="shared" si="103"/>
        <v>0</v>
      </c>
      <c r="FO15" s="106">
        <f t="shared" si="104"/>
        <v>0</v>
      </c>
      <c r="FP15" s="105" t="e">
        <f t="shared" si="105"/>
        <v>#DIV/0!</v>
      </c>
      <c r="FQ15" s="163">
        <v>557.83</v>
      </c>
      <c r="FR15" s="163"/>
      <c r="FS15" s="95" t="e">
        <f t="shared" si="106"/>
        <v>#DIV/0!</v>
      </c>
      <c r="FT15" s="95">
        <f t="shared" si="107"/>
        <v>0.01321930833269116</v>
      </c>
      <c r="FU15" s="166">
        <v>463.46</v>
      </c>
      <c r="FV15" s="166"/>
      <c r="FW15" s="105" t="e">
        <f t="shared" si="108"/>
        <v>#DIV/0!</v>
      </c>
      <c r="FX15" s="106">
        <f t="shared" si="109"/>
        <v>94.37000000000006</v>
      </c>
      <c r="FY15" s="106">
        <f t="shared" si="110"/>
        <v>0</v>
      </c>
      <c r="FZ15" s="105" t="e">
        <f t="shared" si="111"/>
        <v>#DIV/0!</v>
      </c>
    </row>
    <row r="16" spans="1:182" s="75" customFormat="1" ht="36" customHeight="1">
      <c r="A16" s="96" t="s">
        <v>95</v>
      </c>
      <c r="B16" s="93">
        <f t="shared" si="6"/>
        <v>8880.789577886791</v>
      </c>
      <c r="C16" s="94">
        <f t="shared" si="7"/>
        <v>9658.812905732886</v>
      </c>
      <c r="D16" s="95">
        <f t="shared" si="0"/>
        <v>-0.08055061584061816</v>
      </c>
      <c r="E16" s="95">
        <f t="shared" si="1"/>
        <v>-0.0287</v>
      </c>
      <c r="F16" s="95">
        <f t="shared" si="2"/>
        <v>0.024932271616125937</v>
      </c>
      <c r="G16" s="94">
        <f t="shared" si="8"/>
        <v>6014.695556377359</v>
      </c>
      <c r="H16" s="94">
        <f t="shared" si="9"/>
        <v>6625.143003110216</v>
      </c>
      <c r="I16" s="105">
        <f t="shared" si="3"/>
        <v>-0.09209999999999996</v>
      </c>
      <c r="J16" s="106">
        <f t="shared" si="4"/>
        <v>2866.0940215094324</v>
      </c>
      <c r="K16" s="106">
        <f t="shared" si="4"/>
        <v>3033.6699026226697</v>
      </c>
      <c r="L16" s="105">
        <f t="shared" si="10"/>
        <v>-0.05520000000000003</v>
      </c>
      <c r="M16" s="108">
        <v>5773.96</v>
      </c>
      <c r="N16" s="108">
        <v>6227.95</v>
      </c>
      <c r="O16" s="95">
        <f t="shared" si="11"/>
        <v>-0.0728955755906839</v>
      </c>
      <c r="P16" s="95">
        <f t="shared" si="12"/>
        <v>0.6501629105566455</v>
      </c>
      <c r="Q16" s="94">
        <v>3248.74</v>
      </c>
      <c r="R16" s="94">
        <v>3505.09</v>
      </c>
      <c r="S16" s="105">
        <f t="shared" si="5"/>
        <v>-0.07310000000000005</v>
      </c>
      <c r="T16" s="106">
        <f t="shared" si="13"/>
        <v>2525.2200000000003</v>
      </c>
      <c r="U16" s="106">
        <f t="shared" si="14"/>
        <v>2722.8599999999997</v>
      </c>
      <c r="V16" s="105">
        <f t="shared" si="15"/>
        <v>-0.0726</v>
      </c>
      <c r="W16" s="94">
        <v>362.112641</v>
      </c>
      <c r="X16" s="94">
        <v>673.1517949403974</v>
      </c>
      <c r="Y16" s="95">
        <f t="shared" si="16"/>
        <v>-0.46206391526882523</v>
      </c>
      <c r="Z16" s="95">
        <f t="shared" si="17"/>
        <v>0.040774825011242494</v>
      </c>
      <c r="AA16" s="94">
        <v>311.58</v>
      </c>
      <c r="AB16" s="94">
        <v>644.8261589403974</v>
      </c>
      <c r="AC16" s="105">
        <f t="shared" si="18"/>
        <v>-0.5167999999999999</v>
      </c>
      <c r="AD16" s="106">
        <f t="shared" si="112"/>
        <v>50.53264100000001</v>
      </c>
      <c r="AE16" s="106">
        <f t="shared" si="113"/>
        <v>28.32563600000003</v>
      </c>
      <c r="AF16" s="105">
        <f t="shared" si="114"/>
        <v>0.784</v>
      </c>
      <c r="AG16" s="94">
        <v>886.5194339622626</v>
      </c>
      <c r="AH16" s="94">
        <v>927.9341107924879</v>
      </c>
      <c r="AI16" s="95">
        <f t="shared" si="22"/>
        <v>-0.04463105337819268</v>
      </c>
      <c r="AJ16" s="95">
        <f t="shared" si="23"/>
        <v>0.09982439356177296</v>
      </c>
      <c r="AK16" s="94">
        <v>828.1757579622641</v>
      </c>
      <c r="AL16" s="94">
        <v>874.0586441698201</v>
      </c>
      <c r="AM16" s="105">
        <f t="shared" si="24"/>
        <v>-0.05249999999999999</v>
      </c>
      <c r="AN16" s="106">
        <f t="shared" si="25"/>
        <v>58.34367599999848</v>
      </c>
      <c r="AO16" s="106">
        <f t="shared" si="26"/>
        <v>53.87546662266777</v>
      </c>
      <c r="AP16" s="105">
        <f t="shared" si="27"/>
        <v>0.08289999999999997</v>
      </c>
      <c r="AQ16" s="117"/>
      <c r="AR16" s="115">
        <v>0</v>
      </c>
      <c r="AS16" s="95" t="e">
        <f t="shared" si="28"/>
        <v>#DIV/0!</v>
      </c>
      <c r="AT16" s="95">
        <f t="shared" si="29"/>
        <v>0</v>
      </c>
      <c r="AU16" s="116"/>
      <c r="AV16" s="116"/>
      <c r="AW16" s="105" t="e">
        <f t="shared" si="30"/>
        <v>#DIV/0!</v>
      </c>
      <c r="AX16" s="106">
        <f t="shared" si="31"/>
        <v>0</v>
      </c>
      <c r="AY16" s="106">
        <f t="shared" si="32"/>
        <v>0</v>
      </c>
      <c r="AZ16" s="105" t="e">
        <f t="shared" si="33"/>
        <v>#DIV/0!</v>
      </c>
      <c r="BA16" s="120">
        <v>653.1214</v>
      </c>
      <c r="BB16" s="120">
        <v>683.747</v>
      </c>
      <c r="BC16" s="95">
        <f t="shared" si="34"/>
        <v>-0.044790836376612936</v>
      </c>
      <c r="BD16" s="95">
        <f t="shared" si="35"/>
        <v>0.07354316801135288</v>
      </c>
      <c r="BE16" s="94">
        <v>591.8351</v>
      </c>
      <c r="BF16" s="94">
        <v>643.7282</v>
      </c>
      <c r="BG16" s="105">
        <f t="shared" si="36"/>
        <v>-0.0806</v>
      </c>
      <c r="BH16" s="106">
        <f t="shared" si="37"/>
        <v>61.28629999999998</v>
      </c>
      <c r="BI16" s="106">
        <f t="shared" si="38"/>
        <v>40.01879999999994</v>
      </c>
      <c r="BJ16" s="105">
        <f t="shared" si="39"/>
        <v>0.5314000000000001</v>
      </c>
      <c r="BK16" s="121">
        <v>126.43</v>
      </c>
      <c r="BL16" s="121">
        <v>142.08</v>
      </c>
      <c r="BM16" s="95">
        <f t="shared" si="40"/>
        <v>-0.11014921171171174</v>
      </c>
      <c r="BN16" s="95">
        <f t="shared" si="41"/>
        <v>0.014236346767500416</v>
      </c>
      <c r="BO16" s="94">
        <v>120.46</v>
      </c>
      <c r="BP16" s="94">
        <v>137.66</v>
      </c>
      <c r="BQ16" s="105">
        <f t="shared" si="42"/>
        <v>-0.12490000000000001</v>
      </c>
      <c r="BR16" s="106">
        <f t="shared" si="43"/>
        <v>5.969999999999999</v>
      </c>
      <c r="BS16" s="106">
        <f t="shared" si="44"/>
        <v>4.420000000000016</v>
      </c>
      <c r="BT16" s="105">
        <f t="shared" si="45"/>
        <v>0.3507</v>
      </c>
      <c r="BU16" s="94"/>
      <c r="BV16" s="94"/>
      <c r="BW16" s="95" t="e">
        <f t="shared" si="46"/>
        <v>#DIV/0!</v>
      </c>
      <c r="BX16" s="95">
        <f t="shared" si="47"/>
        <v>0</v>
      </c>
      <c r="BY16" s="94"/>
      <c r="BZ16" s="94"/>
      <c r="CA16" s="105" t="e">
        <f t="shared" si="48"/>
        <v>#DIV/0!</v>
      </c>
      <c r="CB16" s="106">
        <f t="shared" si="49"/>
        <v>0</v>
      </c>
      <c r="CC16" s="106">
        <f t="shared" si="50"/>
        <v>0</v>
      </c>
      <c r="CD16" s="105" t="e">
        <f t="shared" si="51"/>
        <v>#DIV/0!</v>
      </c>
      <c r="CE16" s="94">
        <v>0</v>
      </c>
      <c r="CF16" s="94">
        <v>0</v>
      </c>
      <c r="CG16" s="95" t="e">
        <f t="shared" si="52"/>
        <v>#DIV/0!</v>
      </c>
      <c r="CH16" s="95">
        <f t="shared" si="53"/>
        <v>0</v>
      </c>
      <c r="CI16" s="94">
        <v>0</v>
      </c>
      <c r="CJ16" s="94">
        <v>0</v>
      </c>
      <c r="CK16" s="105" t="e">
        <f t="shared" si="54"/>
        <v>#DIV/0!</v>
      </c>
      <c r="CL16" s="106">
        <f t="shared" si="55"/>
        <v>0</v>
      </c>
      <c r="CM16" s="106">
        <f t="shared" si="56"/>
        <v>0</v>
      </c>
      <c r="CN16" s="105" t="e">
        <f t="shared" si="57"/>
        <v>#DIV/0!</v>
      </c>
      <c r="CO16" s="129">
        <v>932.45</v>
      </c>
      <c r="CP16" s="129">
        <v>1003.95</v>
      </c>
      <c r="CQ16" s="95">
        <f t="shared" si="58"/>
        <v>-0.07121868618955127</v>
      </c>
      <c r="CR16" s="95">
        <f t="shared" si="59"/>
        <v>0.10499629473507682</v>
      </c>
      <c r="CS16" s="94">
        <v>771.06</v>
      </c>
      <c r="CT16" s="94">
        <v>819.78</v>
      </c>
      <c r="CU16" s="105">
        <f t="shared" si="60"/>
        <v>-0.05940000000000001</v>
      </c>
      <c r="CV16" s="106">
        <f t="shared" si="61"/>
        <v>161.3900000000001</v>
      </c>
      <c r="CW16" s="106">
        <f t="shared" si="62"/>
        <v>184.17000000000007</v>
      </c>
      <c r="CX16" s="105">
        <f t="shared" si="63"/>
        <v>-0.12370000000000003</v>
      </c>
      <c r="CY16" s="94">
        <v>0</v>
      </c>
      <c r="CZ16" s="94">
        <v>0</v>
      </c>
      <c r="DA16" s="95" t="e">
        <f t="shared" si="64"/>
        <v>#DIV/0!</v>
      </c>
      <c r="DB16" s="95">
        <f t="shared" si="65"/>
        <v>0</v>
      </c>
      <c r="DC16" s="94">
        <v>0</v>
      </c>
      <c r="DD16" s="94">
        <v>0</v>
      </c>
      <c r="DE16" s="105" t="e">
        <f t="shared" si="115"/>
        <v>#DIV/0!</v>
      </c>
      <c r="DF16" s="106">
        <f t="shared" si="116"/>
        <v>0</v>
      </c>
      <c r="DG16" s="106">
        <f t="shared" si="117"/>
        <v>0</v>
      </c>
      <c r="DH16" s="105" t="e">
        <f t="shared" si="118"/>
        <v>#DIV/0!</v>
      </c>
      <c r="DI16" s="131">
        <v>0</v>
      </c>
      <c r="DJ16" s="131">
        <v>0</v>
      </c>
      <c r="DK16" s="95" t="e">
        <f t="shared" si="70"/>
        <v>#DIV/0!</v>
      </c>
      <c r="DL16" s="95">
        <f t="shared" si="71"/>
        <v>0</v>
      </c>
      <c r="DM16" s="94">
        <v>0</v>
      </c>
      <c r="DN16" s="94">
        <v>0</v>
      </c>
      <c r="DO16" s="105" t="e">
        <f t="shared" si="72"/>
        <v>#DIV/0!</v>
      </c>
      <c r="DP16" s="106">
        <f t="shared" si="73"/>
        <v>0</v>
      </c>
      <c r="DQ16" s="106">
        <f t="shared" si="74"/>
        <v>0</v>
      </c>
      <c r="DR16" s="105" t="e">
        <f t="shared" si="75"/>
        <v>#DIV/0!</v>
      </c>
      <c r="DS16" s="136"/>
      <c r="DT16" s="136"/>
      <c r="DU16" s="134" t="e">
        <f t="shared" si="76"/>
        <v>#DIV/0!</v>
      </c>
      <c r="DV16" s="95">
        <f t="shared" si="77"/>
        <v>0</v>
      </c>
      <c r="DW16" s="94"/>
      <c r="DX16" s="94"/>
      <c r="DY16" s="105" t="e">
        <f t="shared" si="78"/>
        <v>#DIV/0!</v>
      </c>
      <c r="DZ16" s="135">
        <f t="shared" si="79"/>
        <v>0</v>
      </c>
      <c r="EA16" s="143">
        <f t="shared" si="80"/>
        <v>0</v>
      </c>
      <c r="EB16" s="105" t="e">
        <f t="shared" si="81"/>
        <v>#DIV/0!</v>
      </c>
      <c r="EC16" s="94"/>
      <c r="ED16" s="94"/>
      <c r="EE16" s="95" t="e">
        <f t="shared" si="82"/>
        <v>#DIV/0!</v>
      </c>
      <c r="EF16" s="95">
        <f t="shared" si="83"/>
        <v>0</v>
      </c>
      <c r="EG16" s="94"/>
      <c r="EH16" s="94"/>
      <c r="EI16" s="105" t="e">
        <f t="shared" si="84"/>
        <v>#DIV/0!</v>
      </c>
      <c r="EJ16" s="106">
        <f t="shared" si="85"/>
        <v>0</v>
      </c>
      <c r="EK16" s="106">
        <f t="shared" si="86"/>
        <v>0</v>
      </c>
      <c r="EL16" s="105" t="e">
        <f t="shared" si="87"/>
        <v>#DIV/0!</v>
      </c>
      <c r="EM16" s="94"/>
      <c r="EN16" s="94"/>
      <c r="EO16" s="95" t="e">
        <f t="shared" si="88"/>
        <v>#DIV/0!</v>
      </c>
      <c r="EP16" s="95">
        <f t="shared" si="89"/>
        <v>0</v>
      </c>
      <c r="EQ16" s="94"/>
      <c r="ER16" s="94"/>
      <c r="ES16" s="105" t="e">
        <f t="shared" si="90"/>
        <v>#DIV/0!</v>
      </c>
      <c r="ET16" s="106">
        <f t="shared" si="91"/>
        <v>0</v>
      </c>
      <c r="EU16" s="106">
        <f t="shared" si="92"/>
        <v>0</v>
      </c>
      <c r="EV16" s="105" t="e">
        <f t="shared" si="93"/>
        <v>#DIV/0!</v>
      </c>
      <c r="EW16" s="136">
        <v>146.1961029245278</v>
      </c>
      <c r="EX16" s="141"/>
      <c r="EY16" s="95" t="e">
        <f t="shared" si="94"/>
        <v>#DIV/0!</v>
      </c>
      <c r="EZ16" s="95">
        <f t="shared" si="95"/>
        <v>0.016462061356408757</v>
      </c>
      <c r="FA16" s="153">
        <v>142.8446984150939</v>
      </c>
      <c r="FB16" s="153"/>
      <c r="FC16" s="105" t="e">
        <f t="shared" si="96"/>
        <v>#DIV/0!</v>
      </c>
      <c r="FD16" s="106">
        <f t="shared" si="97"/>
        <v>3.3514045094339053</v>
      </c>
      <c r="FE16" s="106">
        <f t="shared" si="98"/>
        <v>0</v>
      </c>
      <c r="FF16" s="105" t="e">
        <f t="shared" si="99"/>
        <v>#DIV/0!</v>
      </c>
      <c r="FG16" s="94"/>
      <c r="FH16" s="94"/>
      <c r="FI16" s="95" t="e">
        <f t="shared" si="100"/>
        <v>#DIV/0!</v>
      </c>
      <c r="FJ16" s="95">
        <f t="shared" si="101"/>
        <v>0</v>
      </c>
      <c r="FK16" s="94"/>
      <c r="FL16" s="94"/>
      <c r="FM16" s="105" t="e">
        <f t="shared" si="102"/>
        <v>#DIV/0!</v>
      </c>
      <c r="FN16" s="106">
        <f t="shared" si="103"/>
        <v>0</v>
      </c>
      <c r="FO16" s="106">
        <f t="shared" si="104"/>
        <v>0</v>
      </c>
      <c r="FP16" s="105" t="e">
        <f t="shared" si="105"/>
        <v>#DIV/0!</v>
      </c>
      <c r="FQ16" s="163"/>
      <c r="FR16" s="163"/>
      <c r="FS16" s="95" t="e">
        <f t="shared" si="106"/>
        <v>#DIV/0!</v>
      </c>
      <c r="FT16" s="95">
        <f t="shared" si="107"/>
        <v>0</v>
      </c>
      <c r="FU16" s="166"/>
      <c r="FV16" s="166"/>
      <c r="FW16" s="105" t="e">
        <f t="shared" si="108"/>
        <v>#DIV/0!</v>
      </c>
      <c r="FX16" s="106">
        <f t="shared" si="109"/>
        <v>0</v>
      </c>
      <c r="FY16" s="106">
        <f t="shared" si="110"/>
        <v>0</v>
      </c>
      <c r="FZ16" s="105" t="e">
        <f t="shared" si="111"/>
        <v>#DIV/0!</v>
      </c>
    </row>
    <row r="17" spans="1:182" s="75" customFormat="1" ht="36" customHeight="1">
      <c r="A17" s="96" t="s">
        <v>96</v>
      </c>
      <c r="B17" s="93">
        <f t="shared" si="6"/>
        <v>9289.324942528352</v>
      </c>
      <c r="C17" s="94">
        <f t="shared" si="7"/>
        <v>8368.029194373179</v>
      </c>
      <c r="D17" s="95">
        <f t="shared" si="0"/>
        <v>0.11009710013615508</v>
      </c>
      <c r="E17" s="95">
        <f t="shared" si="1"/>
        <v>0.034</v>
      </c>
      <c r="F17" s="95">
        <f t="shared" si="2"/>
        <v>0.026079209575493752</v>
      </c>
      <c r="G17" s="94">
        <f t="shared" si="8"/>
        <v>6007.3370644528595</v>
      </c>
      <c r="H17" s="94">
        <f t="shared" si="9"/>
        <v>5490.878516882611</v>
      </c>
      <c r="I17" s="105">
        <f t="shared" si="3"/>
        <v>0.09410000000000007</v>
      </c>
      <c r="J17" s="106">
        <f t="shared" si="4"/>
        <v>3281.9878780754925</v>
      </c>
      <c r="K17" s="106">
        <f t="shared" si="4"/>
        <v>2877.1506774905683</v>
      </c>
      <c r="L17" s="105">
        <f t="shared" si="10"/>
        <v>0.14070000000000005</v>
      </c>
      <c r="M17" s="108">
        <v>5360.96</v>
      </c>
      <c r="N17" s="108">
        <v>4986.51</v>
      </c>
      <c r="O17" s="95">
        <f t="shared" si="11"/>
        <v>0.07509259983435304</v>
      </c>
      <c r="P17" s="95">
        <f t="shared" si="12"/>
        <v>0.5771097505111995</v>
      </c>
      <c r="Q17" s="94">
        <v>2540.18</v>
      </c>
      <c r="R17" s="94">
        <v>2454.56</v>
      </c>
      <c r="S17" s="105">
        <f t="shared" si="5"/>
        <v>0.03489999999999993</v>
      </c>
      <c r="T17" s="106">
        <f t="shared" si="13"/>
        <v>2820.78</v>
      </c>
      <c r="U17" s="106">
        <f t="shared" si="14"/>
        <v>2531.9500000000003</v>
      </c>
      <c r="V17" s="105">
        <f t="shared" si="15"/>
        <v>0.11410000000000009</v>
      </c>
      <c r="W17" s="94">
        <v>896.5535590000002</v>
      </c>
      <c r="X17" s="94">
        <v>803.8427856656374</v>
      </c>
      <c r="Y17" s="95">
        <f t="shared" si="16"/>
        <v>0.11533445965754592</v>
      </c>
      <c r="Z17" s="95">
        <f t="shared" si="17"/>
        <v>0.09651439308527168</v>
      </c>
      <c r="AA17" s="94">
        <v>841.61</v>
      </c>
      <c r="AB17" s="94">
        <v>721.9162806656374</v>
      </c>
      <c r="AC17" s="105">
        <f t="shared" si="18"/>
        <v>0.16579999999999995</v>
      </c>
      <c r="AD17" s="106">
        <f t="shared" si="112"/>
        <v>54.943559000000164</v>
      </c>
      <c r="AE17" s="106">
        <f t="shared" si="113"/>
        <v>81.92650500000002</v>
      </c>
      <c r="AF17" s="105">
        <f t="shared" si="114"/>
        <v>-0.3294</v>
      </c>
      <c r="AG17" s="94">
        <v>797.4443835283503</v>
      </c>
      <c r="AH17" s="94">
        <v>687.8115087075417</v>
      </c>
      <c r="AI17" s="95">
        <f t="shared" si="22"/>
        <v>0.15939377784884456</v>
      </c>
      <c r="AJ17" s="95">
        <f t="shared" si="23"/>
        <v>0.08584524585607867</v>
      </c>
      <c r="AK17" s="94">
        <v>637.1821644528598</v>
      </c>
      <c r="AL17" s="94">
        <v>647.5297362169742</v>
      </c>
      <c r="AM17" s="105">
        <f t="shared" si="24"/>
        <v>-0.016000000000000014</v>
      </c>
      <c r="AN17" s="106">
        <f t="shared" si="25"/>
        <v>160.26221907549052</v>
      </c>
      <c r="AO17" s="106">
        <f t="shared" si="26"/>
        <v>40.281772490567505</v>
      </c>
      <c r="AP17" s="105">
        <f t="shared" si="27"/>
        <v>2.9785</v>
      </c>
      <c r="AQ17" s="117">
        <v>989.68</v>
      </c>
      <c r="AR17" s="115">
        <v>572.55</v>
      </c>
      <c r="AS17" s="95">
        <f t="shared" si="28"/>
        <v>0.7285477250895119</v>
      </c>
      <c r="AT17" s="95">
        <f t="shared" si="29"/>
        <v>0.10653949626296856</v>
      </c>
      <c r="AU17" s="116">
        <v>875.91</v>
      </c>
      <c r="AV17" s="116">
        <v>508.72</v>
      </c>
      <c r="AW17" s="105">
        <f t="shared" si="30"/>
        <v>0.7218</v>
      </c>
      <c r="AX17" s="106">
        <f t="shared" si="31"/>
        <v>113.76999999999998</v>
      </c>
      <c r="AY17" s="106">
        <f t="shared" si="32"/>
        <v>63.82999999999993</v>
      </c>
      <c r="AZ17" s="105">
        <f t="shared" si="33"/>
        <v>0.7824</v>
      </c>
      <c r="BA17" s="120">
        <v>439.467</v>
      </c>
      <c r="BB17" s="120">
        <v>392.8449</v>
      </c>
      <c r="BC17" s="95">
        <f t="shared" si="34"/>
        <v>0.11867813480587375</v>
      </c>
      <c r="BD17" s="95">
        <f t="shared" si="35"/>
        <v>0.047308819824789836</v>
      </c>
      <c r="BE17" s="94">
        <v>403.6649</v>
      </c>
      <c r="BF17" s="94">
        <v>359.3325</v>
      </c>
      <c r="BG17" s="105">
        <f t="shared" si="36"/>
        <v>0.12339999999999995</v>
      </c>
      <c r="BH17" s="106">
        <f t="shared" si="37"/>
        <v>35.802099999999996</v>
      </c>
      <c r="BI17" s="106">
        <f t="shared" si="38"/>
        <v>33.512400000000014</v>
      </c>
      <c r="BJ17" s="105">
        <f t="shared" si="39"/>
        <v>0.06830000000000003</v>
      </c>
      <c r="BK17" s="121">
        <v>68.52</v>
      </c>
      <c r="BL17" s="121">
        <v>233.67</v>
      </c>
      <c r="BM17" s="95">
        <f t="shared" si="40"/>
        <v>-0.7067659519835665</v>
      </c>
      <c r="BN17" s="95">
        <f t="shared" si="41"/>
        <v>0.007376208758324515</v>
      </c>
      <c r="BO17" s="94">
        <v>65.57</v>
      </c>
      <c r="BP17" s="94">
        <v>232.36</v>
      </c>
      <c r="BQ17" s="105">
        <f t="shared" si="42"/>
        <v>-0.7178</v>
      </c>
      <c r="BR17" s="106">
        <f t="shared" si="43"/>
        <v>2.950000000000003</v>
      </c>
      <c r="BS17" s="106">
        <f t="shared" si="44"/>
        <v>1.3099999999999739</v>
      </c>
      <c r="BT17" s="105">
        <f t="shared" si="45"/>
        <v>1.2519</v>
      </c>
      <c r="BU17" s="125"/>
      <c r="BV17" s="125"/>
      <c r="BW17" s="95" t="e">
        <f t="shared" si="46"/>
        <v>#DIV/0!</v>
      </c>
      <c r="BX17" s="95">
        <f t="shared" si="47"/>
        <v>0</v>
      </c>
      <c r="BY17" s="94"/>
      <c r="BZ17" s="94"/>
      <c r="CA17" s="105" t="e">
        <f t="shared" si="48"/>
        <v>#DIV/0!</v>
      </c>
      <c r="CB17" s="106">
        <f t="shared" si="49"/>
        <v>0</v>
      </c>
      <c r="CC17" s="106">
        <f t="shared" si="50"/>
        <v>0</v>
      </c>
      <c r="CD17" s="105" t="e">
        <f t="shared" si="51"/>
        <v>#DIV/0!</v>
      </c>
      <c r="CE17" s="94">
        <v>0</v>
      </c>
      <c r="CF17" s="94">
        <v>0</v>
      </c>
      <c r="CG17" s="95" t="e">
        <f t="shared" si="52"/>
        <v>#DIV/0!</v>
      </c>
      <c r="CH17" s="95">
        <f t="shared" si="53"/>
        <v>0</v>
      </c>
      <c r="CI17" s="94">
        <v>0</v>
      </c>
      <c r="CJ17" s="94">
        <v>0</v>
      </c>
      <c r="CK17" s="105" t="e">
        <f t="shared" si="54"/>
        <v>#DIV/0!</v>
      </c>
      <c r="CL17" s="106">
        <f t="shared" si="55"/>
        <v>0</v>
      </c>
      <c r="CM17" s="106">
        <f t="shared" si="56"/>
        <v>0</v>
      </c>
      <c r="CN17" s="105" t="e">
        <f t="shared" si="57"/>
        <v>#DIV/0!</v>
      </c>
      <c r="CO17" s="129">
        <v>736.7</v>
      </c>
      <c r="CP17" s="129">
        <v>690.8</v>
      </c>
      <c r="CQ17" s="95">
        <f t="shared" si="58"/>
        <v>0.0664447017950204</v>
      </c>
      <c r="CR17" s="95">
        <f t="shared" si="59"/>
        <v>0.07930608570136705</v>
      </c>
      <c r="CS17" s="94">
        <v>643.22</v>
      </c>
      <c r="CT17" s="94">
        <v>566.46</v>
      </c>
      <c r="CU17" s="105">
        <f t="shared" si="60"/>
        <v>0.13549999999999995</v>
      </c>
      <c r="CV17" s="106">
        <f t="shared" si="61"/>
        <v>93.48000000000002</v>
      </c>
      <c r="CW17" s="106">
        <f t="shared" si="62"/>
        <v>124.33999999999992</v>
      </c>
      <c r="CX17" s="105">
        <f t="shared" si="63"/>
        <v>-0.24819999999999998</v>
      </c>
      <c r="CY17" s="94">
        <v>0</v>
      </c>
      <c r="CZ17" s="94">
        <v>0</v>
      </c>
      <c r="DA17" s="95" t="e">
        <f t="shared" si="64"/>
        <v>#DIV/0!</v>
      </c>
      <c r="DB17" s="95">
        <f t="shared" si="65"/>
        <v>0</v>
      </c>
      <c r="DC17" s="94">
        <v>0</v>
      </c>
      <c r="DD17" s="94">
        <v>0</v>
      </c>
      <c r="DE17" s="105" t="e">
        <f t="shared" si="115"/>
        <v>#DIV/0!</v>
      </c>
      <c r="DF17" s="106">
        <f t="shared" si="116"/>
        <v>0</v>
      </c>
      <c r="DG17" s="106">
        <f t="shared" si="117"/>
        <v>0</v>
      </c>
      <c r="DH17" s="105" t="e">
        <f t="shared" si="118"/>
        <v>#DIV/0!</v>
      </c>
      <c r="DI17" s="131">
        <v>0</v>
      </c>
      <c r="DJ17" s="131">
        <v>0</v>
      </c>
      <c r="DK17" s="95" t="e">
        <f t="shared" si="70"/>
        <v>#DIV/0!</v>
      </c>
      <c r="DL17" s="95">
        <f t="shared" si="71"/>
        <v>0</v>
      </c>
      <c r="DM17" s="94">
        <v>0</v>
      </c>
      <c r="DN17" s="94">
        <v>0</v>
      </c>
      <c r="DO17" s="105" t="e">
        <f t="shared" si="72"/>
        <v>#DIV/0!</v>
      </c>
      <c r="DP17" s="106">
        <f t="shared" si="73"/>
        <v>0</v>
      </c>
      <c r="DQ17" s="106">
        <f t="shared" si="74"/>
        <v>0</v>
      </c>
      <c r="DR17" s="105" t="e">
        <f t="shared" si="75"/>
        <v>#DIV/0!</v>
      </c>
      <c r="DS17" s="136"/>
      <c r="DT17" s="136"/>
      <c r="DU17" s="134" t="e">
        <f t="shared" si="76"/>
        <v>#DIV/0!</v>
      </c>
      <c r="DV17" s="95">
        <f t="shared" si="77"/>
        <v>0</v>
      </c>
      <c r="DW17" s="94"/>
      <c r="DX17" s="94"/>
      <c r="DY17" s="105" t="e">
        <f t="shared" si="78"/>
        <v>#DIV/0!</v>
      </c>
      <c r="DZ17" s="135">
        <f t="shared" si="79"/>
        <v>0</v>
      </c>
      <c r="EA17" s="143">
        <f t="shared" si="80"/>
        <v>0</v>
      </c>
      <c r="EB17" s="105" t="e">
        <f t="shared" si="81"/>
        <v>#DIV/0!</v>
      </c>
      <c r="EC17" s="94"/>
      <c r="ED17" s="94"/>
      <c r="EE17" s="95" t="e">
        <f t="shared" si="82"/>
        <v>#DIV/0!</v>
      </c>
      <c r="EF17" s="95">
        <f t="shared" si="83"/>
        <v>0</v>
      </c>
      <c r="EG17" s="94"/>
      <c r="EH17" s="94"/>
      <c r="EI17" s="105" t="e">
        <f t="shared" si="84"/>
        <v>#DIV/0!</v>
      </c>
      <c r="EJ17" s="106">
        <f t="shared" si="85"/>
        <v>0</v>
      </c>
      <c r="EK17" s="106">
        <f t="shared" si="86"/>
        <v>0</v>
      </c>
      <c r="EL17" s="105" t="e">
        <f t="shared" si="87"/>
        <v>#DIV/0!</v>
      </c>
      <c r="EM17" s="94"/>
      <c r="EN17" s="94"/>
      <c r="EO17" s="95" t="e">
        <f t="shared" si="88"/>
        <v>#DIV/0!</v>
      </c>
      <c r="EP17" s="95">
        <f t="shared" si="89"/>
        <v>0</v>
      </c>
      <c r="EQ17" s="94"/>
      <c r="ER17" s="94"/>
      <c r="ES17" s="105" t="e">
        <f t="shared" si="90"/>
        <v>#DIV/0!</v>
      </c>
      <c r="ET17" s="106">
        <f t="shared" si="91"/>
        <v>0</v>
      </c>
      <c r="EU17" s="106">
        <f t="shared" si="92"/>
        <v>0</v>
      </c>
      <c r="EV17" s="105" t="e">
        <f t="shared" si="93"/>
        <v>#DIV/0!</v>
      </c>
      <c r="EW17" s="136"/>
      <c r="EX17" s="141"/>
      <c r="EY17" s="95" t="e">
        <f t="shared" si="94"/>
        <v>#DIV/0!</v>
      </c>
      <c r="EZ17" s="95">
        <f t="shared" si="95"/>
        <v>0</v>
      </c>
      <c r="FA17" s="153"/>
      <c r="FB17" s="153"/>
      <c r="FC17" s="105" t="e">
        <f t="shared" si="96"/>
        <v>#DIV/0!</v>
      </c>
      <c r="FD17" s="106">
        <f t="shared" si="97"/>
        <v>0</v>
      </c>
      <c r="FE17" s="106">
        <f t="shared" si="98"/>
        <v>0</v>
      </c>
      <c r="FF17" s="105" t="e">
        <f t="shared" si="99"/>
        <v>#DIV/0!</v>
      </c>
      <c r="FG17" s="94"/>
      <c r="FH17" s="94"/>
      <c r="FI17" s="95" t="e">
        <f t="shared" si="100"/>
        <v>#DIV/0!</v>
      </c>
      <c r="FJ17" s="95">
        <f t="shared" si="101"/>
        <v>0</v>
      </c>
      <c r="FK17" s="94"/>
      <c r="FL17" s="94"/>
      <c r="FM17" s="105" t="e">
        <f t="shared" si="102"/>
        <v>#DIV/0!</v>
      </c>
      <c r="FN17" s="106">
        <f t="shared" si="103"/>
        <v>0</v>
      </c>
      <c r="FO17" s="106">
        <f t="shared" si="104"/>
        <v>0</v>
      </c>
      <c r="FP17" s="105" t="e">
        <f t="shared" si="105"/>
        <v>#DIV/0!</v>
      </c>
      <c r="FQ17" s="163"/>
      <c r="FR17" s="163"/>
      <c r="FS17" s="95" t="e">
        <f t="shared" si="106"/>
        <v>#DIV/0!</v>
      </c>
      <c r="FT17" s="95">
        <f t="shared" si="107"/>
        <v>0</v>
      </c>
      <c r="FU17" s="166"/>
      <c r="FV17" s="166"/>
      <c r="FW17" s="105" t="e">
        <f t="shared" si="108"/>
        <v>#DIV/0!</v>
      </c>
      <c r="FX17" s="106">
        <f t="shared" si="109"/>
        <v>0</v>
      </c>
      <c r="FY17" s="106">
        <f t="shared" si="110"/>
        <v>0</v>
      </c>
      <c r="FZ17" s="105" t="e">
        <f t="shared" si="111"/>
        <v>#DIV/0!</v>
      </c>
    </row>
    <row r="18" spans="1:182" s="75" customFormat="1" ht="36" customHeight="1">
      <c r="A18" s="96" t="s">
        <v>97</v>
      </c>
      <c r="B18" s="93">
        <f t="shared" si="6"/>
        <v>8054.979750943396</v>
      </c>
      <c r="C18" s="94">
        <f t="shared" si="7"/>
        <v>7120.8268163204775</v>
      </c>
      <c r="D18" s="95">
        <f t="shared" si="0"/>
        <v>0.13118602076965272</v>
      </c>
      <c r="E18" s="95">
        <f t="shared" si="1"/>
        <v>0.0344</v>
      </c>
      <c r="F18" s="95">
        <f t="shared" si="2"/>
        <v>0.022613861217135493</v>
      </c>
      <c r="G18" s="94">
        <f t="shared" si="8"/>
        <v>5941.624276283019</v>
      </c>
      <c r="H18" s="94">
        <f t="shared" si="9"/>
        <v>4806.564315320478</v>
      </c>
      <c r="I18" s="105">
        <f t="shared" si="3"/>
        <v>0.23609999999999998</v>
      </c>
      <c r="J18" s="106">
        <f t="shared" si="4"/>
        <v>2113.355474660377</v>
      </c>
      <c r="K18" s="106">
        <f t="shared" si="4"/>
        <v>2314.2625009999992</v>
      </c>
      <c r="L18" s="105">
        <f t="shared" si="10"/>
        <v>-0.08679999999999999</v>
      </c>
      <c r="M18" s="108">
        <v>4563.02</v>
      </c>
      <c r="N18" s="108">
        <v>4571.99</v>
      </c>
      <c r="O18" s="95">
        <f t="shared" si="11"/>
        <v>-0.001961946548439377</v>
      </c>
      <c r="P18" s="95">
        <f t="shared" si="12"/>
        <v>0.5664843539135628</v>
      </c>
      <c r="Q18" s="94">
        <v>2749.48</v>
      </c>
      <c r="R18" s="94">
        <v>2602.82</v>
      </c>
      <c r="S18" s="105">
        <f t="shared" si="5"/>
        <v>0.05630000000000002</v>
      </c>
      <c r="T18" s="106">
        <f t="shared" si="13"/>
        <v>1813.5400000000004</v>
      </c>
      <c r="U18" s="106">
        <f t="shared" si="14"/>
        <v>1969.1699999999996</v>
      </c>
      <c r="V18" s="105">
        <f t="shared" si="15"/>
        <v>-0.07899999999999996</v>
      </c>
      <c r="W18" s="94">
        <v>306.261685</v>
      </c>
      <c r="X18" s="94">
        <v>174.65706132047754</v>
      </c>
      <c r="Y18" s="95">
        <f t="shared" si="16"/>
        <v>0.7535030229212529</v>
      </c>
      <c r="Z18" s="95">
        <f t="shared" si="17"/>
        <v>0.03802140967072335</v>
      </c>
      <c r="AA18" s="94">
        <v>289.48</v>
      </c>
      <c r="AB18" s="94">
        <v>166.13865932047753</v>
      </c>
      <c r="AC18" s="105">
        <f t="shared" si="18"/>
        <v>0.7424</v>
      </c>
      <c r="AD18" s="106">
        <f t="shared" si="112"/>
        <v>16.78168499999998</v>
      </c>
      <c r="AE18" s="106">
        <f t="shared" si="113"/>
        <v>8.518402000000009</v>
      </c>
      <c r="AF18" s="105">
        <f t="shared" si="114"/>
        <v>0.9701</v>
      </c>
      <c r="AG18" s="94">
        <v>191.02342894339623</v>
      </c>
      <c r="AH18" s="94">
        <v>0</v>
      </c>
      <c r="AI18" s="95" t="e">
        <f t="shared" si="22"/>
        <v>#DIV/0!</v>
      </c>
      <c r="AJ18" s="95">
        <f t="shared" si="23"/>
        <v>0.023714948373523056</v>
      </c>
      <c r="AK18" s="94">
        <v>181.08825328301887</v>
      </c>
      <c r="AL18" s="94">
        <v>0</v>
      </c>
      <c r="AM18" s="105" t="e">
        <f t="shared" si="24"/>
        <v>#DIV/0!</v>
      </c>
      <c r="AN18" s="106">
        <f t="shared" si="25"/>
        <v>9.935175660377354</v>
      </c>
      <c r="AO18" s="106">
        <f t="shared" si="26"/>
        <v>0</v>
      </c>
      <c r="AP18" s="105" t="e">
        <f t="shared" si="27"/>
        <v>#DIV/0!</v>
      </c>
      <c r="AQ18" s="117"/>
      <c r="AR18" s="115">
        <v>0</v>
      </c>
      <c r="AS18" s="95" t="e">
        <f t="shared" si="28"/>
        <v>#DIV/0!</v>
      </c>
      <c r="AT18" s="95">
        <f t="shared" si="29"/>
        <v>0</v>
      </c>
      <c r="AU18" s="116"/>
      <c r="AV18" s="116"/>
      <c r="AW18" s="105" t="e">
        <f t="shared" si="30"/>
        <v>#DIV/0!</v>
      </c>
      <c r="AX18" s="106">
        <f t="shared" si="31"/>
        <v>0</v>
      </c>
      <c r="AY18" s="106">
        <f t="shared" si="32"/>
        <v>0</v>
      </c>
      <c r="AZ18" s="105" t="e">
        <f t="shared" si="33"/>
        <v>#DIV/0!</v>
      </c>
      <c r="BA18" s="120">
        <v>547.7405</v>
      </c>
      <c r="BB18" s="120">
        <v>513.424</v>
      </c>
      <c r="BC18" s="95">
        <f t="shared" si="34"/>
        <v>0.06683851943033442</v>
      </c>
      <c r="BD18" s="95">
        <f t="shared" si="35"/>
        <v>0.06800023301558876</v>
      </c>
      <c r="BE18" s="94">
        <v>395.6825</v>
      </c>
      <c r="BF18" s="94">
        <v>270.826</v>
      </c>
      <c r="BG18" s="105">
        <f t="shared" si="36"/>
        <v>0.4610000000000001</v>
      </c>
      <c r="BH18" s="106">
        <f t="shared" si="37"/>
        <v>152.058</v>
      </c>
      <c r="BI18" s="106">
        <f t="shared" si="38"/>
        <v>242.59799999999996</v>
      </c>
      <c r="BJ18" s="105">
        <f t="shared" si="39"/>
        <v>-0.3732</v>
      </c>
      <c r="BK18" s="121">
        <v>125.53</v>
      </c>
      <c r="BL18" s="121">
        <v>149.83</v>
      </c>
      <c r="BM18" s="95">
        <f t="shared" si="40"/>
        <v>-0.16218380831609164</v>
      </c>
      <c r="BN18" s="95">
        <f t="shared" si="41"/>
        <v>0.015584148425115282</v>
      </c>
      <c r="BO18" s="94">
        <v>107.99</v>
      </c>
      <c r="BP18" s="94">
        <v>139.65</v>
      </c>
      <c r="BQ18" s="105">
        <f t="shared" si="42"/>
        <v>-0.2267</v>
      </c>
      <c r="BR18" s="106">
        <f t="shared" si="43"/>
        <v>17.539999999999992</v>
      </c>
      <c r="BS18" s="106">
        <f t="shared" si="44"/>
        <v>10.180000000000007</v>
      </c>
      <c r="BT18" s="105">
        <f t="shared" si="45"/>
        <v>0.7230000000000001</v>
      </c>
      <c r="BU18" s="125">
        <v>1091.6319369999994</v>
      </c>
      <c r="BV18" s="125">
        <v>613.995755</v>
      </c>
      <c r="BW18" s="95">
        <f t="shared" si="46"/>
        <v>0.7779144694575281</v>
      </c>
      <c r="BX18" s="95">
        <f t="shared" si="47"/>
        <v>0.1355226171576841</v>
      </c>
      <c r="BY18" s="125">
        <v>1066.8871229999995</v>
      </c>
      <c r="BZ18" s="125">
        <v>606.699656</v>
      </c>
      <c r="CA18" s="105">
        <f t="shared" si="48"/>
        <v>0.7585</v>
      </c>
      <c r="CB18" s="106">
        <f t="shared" si="49"/>
        <v>24.744813999999906</v>
      </c>
      <c r="CC18" s="106">
        <f t="shared" si="50"/>
        <v>7.2960990000000265</v>
      </c>
      <c r="CD18" s="105">
        <f t="shared" si="51"/>
        <v>2.3915</v>
      </c>
      <c r="CE18" s="94">
        <v>0</v>
      </c>
      <c r="CF18" s="94">
        <v>0</v>
      </c>
      <c r="CG18" s="95" t="e">
        <f t="shared" si="52"/>
        <v>#DIV/0!</v>
      </c>
      <c r="CH18" s="95">
        <f t="shared" si="53"/>
        <v>0</v>
      </c>
      <c r="CI18" s="94">
        <v>0</v>
      </c>
      <c r="CJ18" s="94">
        <v>0</v>
      </c>
      <c r="CK18" s="105" t="e">
        <f t="shared" si="54"/>
        <v>#DIV/0!</v>
      </c>
      <c r="CL18" s="106">
        <f t="shared" si="55"/>
        <v>0</v>
      </c>
      <c r="CM18" s="106">
        <f t="shared" si="56"/>
        <v>0</v>
      </c>
      <c r="CN18" s="105" t="e">
        <f t="shared" si="57"/>
        <v>#DIV/0!</v>
      </c>
      <c r="CO18" s="129">
        <v>493.45</v>
      </c>
      <c r="CP18" s="129">
        <v>525.34</v>
      </c>
      <c r="CQ18" s="95">
        <f t="shared" si="58"/>
        <v>-0.0607035443712644</v>
      </c>
      <c r="CR18" s="95">
        <f t="shared" si="59"/>
        <v>0.06126024090156246</v>
      </c>
      <c r="CS18" s="94">
        <v>437.27</v>
      </c>
      <c r="CT18" s="94">
        <v>457.26</v>
      </c>
      <c r="CU18" s="105">
        <f t="shared" si="60"/>
        <v>-0.04369999999999996</v>
      </c>
      <c r="CV18" s="106">
        <f t="shared" si="61"/>
        <v>56.18000000000001</v>
      </c>
      <c r="CW18" s="106">
        <f t="shared" si="62"/>
        <v>68.08000000000004</v>
      </c>
      <c r="CX18" s="105">
        <f t="shared" si="63"/>
        <v>-0.17479999999999996</v>
      </c>
      <c r="CY18" s="94">
        <v>736.3222000000001</v>
      </c>
      <c r="CZ18" s="94">
        <v>571.5899999999999</v>
      </c>
      <c r="DA18" s="95">
        <f t="shared" si="64"/>
        <v>0.28819993351878126</v>
      </c>
      <c r="DB18" s="95">
        <f t="shared" si="65"/>
        <v>0.09141204854224026</v>
      </c>
      <c r="DC18" s="94">
        <v>713.7464</v>
      </c>
      <c r="DD18" s="94">
        <v>563.17</v>
      </c>
      <c r="DE18" s="105">
        <f t="shared" si="115"/>
        <v>0.2674000000000001</v>
      </c>
      <c r="DF18" s="106">
        <f t="shared" si="116"/>
        <v>22.575800000000072</v>
      </c>
      <c r="DG18" s="106">
        <f t="shared" si="117"/>
        <v>8.419999999999959</v>
      </c>
      <c r="DH18" s="105">
        <f t="shared" si="118"/>
        <v>1.6812</v>
      </c>
      <c r="DI18" s="131">
        <v>0</v>
      </c>
      <c r="DJ18" s="131">
        <v>0</v>
      </c>
      <c r="DK18" s="95" t="e">
        <f t="shared" si="70"/>
        <v>#DIV/0!</v>
      </c>
      <c r="DL18" s="95">
        <f t="shared" si="71"/>
        <v>0</v>
      </c>
      <c r="DM18" s="94">
        <v>0</v>
      </c>
      <c r="DN18" s="94">
        <v>0</v>
      </c>
      <c r="DO18" s="105" t="e">
        <f t="shared" si="72"/>
        <v>#DIV/0!</v>
      </c>
      <c r="DP18" s="106">
        <f t="shared" si="73"/>
        <v>0</v>
      </c>
      <c r="DQ18" s="106">
        <f t="shared" si="74"/>
        <v>0</v>
      </c>
      <c r="DR18" s="105" t="e">
        <f t="shared" si="75"/>
        <v>#DIV/0!</v>
      </c>
      <c r="DS18" s="136"/>
      <c r="DT18" s="136"/>
      <c r="DU18" s="134" t="e">
        <f t="shared" si="76"/>
        <v>#DIV/0!</v>
      </c>
      <c r="DV18" s="95">
        <f t="shared" si="77"/>
        <v>0</v>
      </c>
      <c r="DW18" s="94"/>
      <c r="DX18" s="94"/>
      <c r="DY18" s="105" t="e">
        <f t="shared" si="78"/>
        <v>#DIV/0!</v>
      </c>
      <c r="DZ18" s="135">
        <f t="shared" si="79"/>
        <v>0</v>
      </c>
      <c r="EA18" s="143">
        <f t="shared" si="80"/>
        <v>0</v>
      </c>
      <c r="EB18" s="105" t="e">
        <f t="shared" si="81"/>
        <v>#DIV/0!</v>
      </c>
      <c r="EC18" s="94"/>
      <c r="ED18" s="94"/>
      <c r="EE18" s="95" t="e">
        <f t="shared" si="82"/>
        <v>#DIV/0!</v>
      </c>
      <c r="EF18" s="95">
        <f t="shared" si="83"/>
        <v>0</v>
      </c>
      <c r="EG18" s="94"/>
      <c r="EH18" s="94"/>
      <c r="EI18" s="105" t="e">
        <f t="shared" si="84"/>
        <v>#DIV/0!</v>
      </c>
      <c r="EJ18" s="106">
        <f t="shared" si="85"/>
        <v>0</v>
      </c>
      <c r="EK18" s="106">
        <f t="shared" si="86"/>
        <v>0</v>
      </c>
      <c r="EL18" s="105" t="e">
        <f t="shared" si="87"/>
        <v>#DIV/0!</v>
      </c>
      <c r="EM18" s="94"/>
      <c r="EN18" s="94"/>
      <c r="EO18" s="95" t="e">
        <f t="shared" si="88"/>
        <v>#DIV/0!</v>
      </c>
      <c r="EP18" s="95">
        <f t="shared" si="89"/>
        <v>0</v>
      </c>
      <c r="EQ18" s="94"/>
      <c r="ER18" s="94"/>
      <c r="ES18" s="105" t="e">
        <f t="shared" si="90"/>
        <v>#DIV/0!</v>
      </c>
      <c r="ET18" s="106">
        <f t="shared" si="91"/>
        <v>0</v>
      </c>
      <c r="EU18" s="106">
        <f t="shared" si="92"/>
        <v>0</v>
      </c>
      <c r="EV18" s="105" t="e">
        <f t="shared" si="93"/>
        <v>#DIV/0!</v>
      </c>
      <c r="EW18" s="136"/>
      <c r="EX18" s="141"/>
      <c r="EY18" s="95" t="e">
        <f t="shared" si="94"/>
        <v>#DIV/0!</v>
      </c>
      <c r="EZ18" s="95">
        <f t="shared" si="95"/>
        <v>0</v>
      </c>
      <c r="FA18" s="153"/>
      <c r="FB18" s="153"/>
      <c r="FC18" s="105" t="e">
        <f t="shared" si="96"/>
        <v>#DIV/0!</v>
      </c>
      <c r="FD18" s="106">
        <f t="shared" si="97"/>
        <v>0</v>
      </c>
      <c r="FE18" s="106">
        <f t="shared" si="98"/>
        <v>0</v>
      </c>
      <c r="FF18" s="105" t="e">
        <f t="shared" si="99"/>
        <v>#DIV/0!</v>
      </c>
      <c r="FG18" s="94"/>
      <c r="FH18" s="94"/>
      <c r="FI18" s="95" t="e">
        <f t="shared" si="100"/>
        <v>#DIV/0!</v>
      </c>
      <c r="FJ18" s="95">
        <f t="shared" si="101"/>
        <v>0</v>
      </c>
      <c r="FK18" s="94"/>
      <c r="FL18" s="94"/>
      <c r="FM18" s="105" t="e">
        <f t="shared" si="102"/>
        <v>#DIV/0!</v>
      </c>
      <c r="FN18" s="106">
        <f t="shared" si="103"/>
        <v>0</v>
      </c>
      <c r="FO18" s="106">
        <f t="shared" si="104"/>
        <v>0</v>
      </c>
      <c r="FP18" s="105" t="e">
        <f t="shared" si="105"/>
        <v>#DIV/0!</v>
      </c>
      <c r="FQ18" s="163"/>
      <c r="FR18" s="163"/>
      <c r="FS18" s="95" t="e">
        <f t="shared" si="106"/>
        <v>#DIV/0!</v>
      </c>
      <c r="FT18" s="95">
        <f t="shared" si="107"/>
        <v>0</v>
      </c>
      <c r="FU18" s="166"/>
      <c r="FV18" s="166"/>
      <c r="FW18" s="105" t="e">
        <f t="shared" si="108"/>
        <v>#DIV/0!</v>
      </c>
      <c r="FX18" s="106">
        <f t="shared" si="109"/>
        <v>0</v>
      </c>
      <c r="FY18" s="106">
        <f t="shared" si="110"/>
        <v>0</v>
      </c>
      <c r="FZ18" s="105" t="e">
        <f t="shared" si="111"/>
        <v>#DIV/0!</v>
      </c>
    </row>
    <row r="19" spans="1:182" s="75" customFormat="1" ht="36" customHeight="1">
      <c r="A19" s="96" t="s">
        <v>98</v>
      </c>
      <c r="B19" s="93">
        <f t="shared" si="6"/>
        <v>25901.5814121132</v>
      </c>
      <c r="C19" s="94">
        <f t="shared" si="7"/>
        <v>20780.868586745106</v>
      </c>
      <c r="D19" s="95">
        <f t="shared" si="0"/>
        <v>0.24641476384843194</v>
      </c>
      <c r="E19" s="95">
        <f t="shared" si="1"/>
        <v>0.1887</v>
      </c>
      <c r="F19" s="95">
        <f t="shared" si="2"/>
        <v>0.07271709991440553</v>
      </c>
      <c r="G19" s="94">
        <f t="shared" si="8"/>
        <v>16472.13907526415</v>
      </c>
      <c r="H19" s="94">
        <f t="shared" si="9"/>
        <v>12489.190751726239</v>
      </c>
      <c r="I19" s="105">
        <f t="shared" si="3"/>
        <v>0.31889999999999996</v>
      </c>
      <c r="J19" s="106">
        <f t="shared" si="4"/>
        <v>9429.44233684905</v>
      </c>
      <c r="K19" s="106">
        <f t="shared" si="4"/>
        <v>8291.677835018867</v>
      </c>
      <c r="L19" s="105">
        <f t="shared" si="10"/>
        <v>0.1372</v>
      </c>
      <c r="M19" s="108">
        <v>11713.6</v>
      </c>
      <c r="N19" s="108">
        <v>11141.31</v>
      </c>
      <c r="O19" s="95">
        <f t="shared" si="11"/>
        <v>0.05136649101407293</v>
      </c>
      <c r="P19" s="95">
        <f t="shared" si="12"/>
        <v>0.4522349355287623</v>
      </c>
      <c r="Q19" s="94">
        <v>5580.57</v>
      </c>
      <c r="R19" s="94">
        <v>4762.42</v>
      </c>
      <c r="S19" s="105">
        <f t="shared" si="5"/>
        <v>0.17179999999999995</v>
      </c>
      <c r="T19" s="106">
        <f t="shared" si="13"/>
        <v>6133.030000000001</v>
      </c>
      <c r="U19" s="106">
        <f t="shared" si="14"/>
        <v>6378.889999999999</v>
      </c>
      <c r="V19" s="105">
        <f t="shared" si="15"/>
        <v>-0.03849999999999998</v>
      </c>
      <c r="W19" s="94">
        <v>1669.8874589999923</v>
      </c>
      <c r="X19" s="94">
        <v>1553.8394719620899</v>
      </c>
      <c r="Y19" s="95">
        <f t="shared" si="16"/>
        <v>0.07468466925438855</v>
      </c>
      <c r="Z19" s="95">
        <f t="shared" si="17"/>
        <v>0.06447048280299397</v>
      </c>
      <c r="AA19" s="94">
        <v>1551.46</v>
      </c>
      <c r="AB19" s="94">
        <v>1434.54461396209</v>
      </c>
      <c r="AC19" s="105">
        <f t="shared" si="18"/>
        <v>0.0814999999999999</v>
      </c>
      <c r="AD19" s="106">
        <f t="shared" si="112"/>
        <v>118.42745899999227</v>
      </c>
      <c r="AE19" s="106">
        <f t="shared" si="113"/>
        <v>119.29485799999998</v>
      </c>
      <c r="AF19" s="105">
        <f t="shared" si="114"/>
        <v>-0.007299999999999973</v>
      </c>
      <c r="AG19" s="94">
        <v>1593.9781285094336</v>
      </c>
      <c r="AH19" s="94">
        <v>1654.2140167830187</v>
      </c>
      <c r="AI19" s="95">
        <f t="shared" si="22"/>
        <v>-0.03641360045462975</v>
      </c>
      <c r="AJ19" s="95">
        <f t="shared" si="23"/>
        <v>0.061539799564670206</v>
      </c>
      <c r="AK19" s="94">
        <v>1410.8725744905657</v>
      </c>
      <c r="AL19" s="94">
        <v>1248.4017397641508</v>
      </c>
      <c r="AM19" s="105">
        <f t="shared" si="24"/>
        <v>0.1301000000000001</v>
      </c>
      <c r="AN19" s="106">
        <f t="shared" si="25"/>
        <v>183.1055540188679</v>
      </c>
      <c r="AO19" s="106">
        <f t="shared" si="26"/>
        <v>405.8122770188679</v>
      </c>
      <c r="AP19" s="105">
        <f t="shared" si="27"/>
        <v>-0.5488</v>
      </c>
      <c r="AQ19" s="117">
        <v>48.11</v>
      </c>
      <c r="AR19" s="115">
        <v>81.87</v>
      </c>
      <c r="AS19" s="95">
        <f t="shared" si="28"/>
        <v>-0.4123610602174179</v>
      </c>
      <c r="AT19" s="95">
        <f t="shared" si="29"/>
        <v>0.0018574155467395808</v>
      </c>
      <c r="AU19" s="116">
        <v>37.07</v>
      </c>
      <c r="AV19" s="116">
        <v>52.92</v>
      </c>
      <c r="AW19" s="105">
        <f t="shared" si="30"/>
        <v>-0.2995</v>
      </c>
      <c r="AX19" s="106">
        <f t="shared" si="31"/>
        <v>11.04</v>
      </c>
      <c r="AY19" s="106">
        <f t="shared" si="32"/>
        <v>28.950000000000003</v>
      </c>
      <c r="AZ19" s="105">
        <f t="shared" si="33"/>
        <v>-0.6187</v>
      </c>
      <c r="BA19" s="120">
        <v>1590.4032</v>
      </c>
      <c r="BB19" s="120">
        <v>1868.6348</v>
      </c>
      <c r="BC19" s="95">
        <f t="shared" si="34"/>
        <v>-0.14889565366116486</v>
      </c>
      <c r="BD19" s="95">
        <f t="shared" si="35"/>
        <v>0.061401779864152545</v>
      </c>
      <c r="BE19" s="94">
        <v>1347.984</v>
      </c>
      <c r="BF19" s="94">
        <v>1713.8862</v>
      </c>
      <c r="BG19" s="105">
        <f t="shared" si="36"/>
        <v>-0.21350000000000002</v>
      </c>
      <c r="BH19" s="106">
        <f t="shared" si="37"/>
        <v>242.41920000000005</v>
      </c>
      <c r="BI19" s="106">
        <f t="shared" si="38"/>
        <v>154.74860000000012</v>
      </c>
      <c r="BJ19" s="105">
        <f t="shared" si="39"/>
        <v>0.5665</v>
      </c>
      <c r="BK19" s="121">
        <v>99.54</v>
      </c>
      <c r="BL19" s="121">
        <v>134.85</v>
      </c>
      <c r="BM19" s="95">
        <f t="shared" si="40"/>
        <v>-0.26184649610678523</v>
      </c>
      <c r="BN19" s="95">
        <f t="shared" si="41"/>
        <v>0.0038430085953535206</v>
      </c>
      <c r="BO19" s="94">
        <v>91.82</v>
      </c>
      <c r="BP19" s="94">
        <v>123.05</v>
      </c>
      <c r="BQ19" s="105">
        <f t="shared" si="42"/>
        <v>-0.2538</v>
      </c>
      <c r="BR19" s="106">
        <f t="shared" si="43"/>
        <v>7.720000000000013</v>
      </c>
      <c r="BS19" s="106">
        <f t="shared" si="44"/>
        <v>11.799999999999997</v>
      </c>
      <c r="BT19" s="105">
        <f t="shared" si="45"/>
        <v>-0.3458</v>
      </c>
      <c r="BU19" s="125">
        <v>658.5586599999998</v>
      </c>
      <c r="BV19" s="125">
        <v>761.744742</v>
      </c>
      <c r="BW19" s="95">
        <f t="shared" si="46"/>
        <v>-0.13546018280228597</v>
      </c>
      <c r="BX19" s="95">
        <f t="shared" si="47"/>
        <v>0.025425422854375084</v>
      </c>
      <c r="BY19" s="125">
        <v>642.0979419999998</v>
      </c>
      <c r="BZ19" s="125">
        <v>746.391655</v>
      </c>
      <c r="CA19" s="105">
        <f t="shared" si="48"/>
        <v>-0.13970000000000005</v>
      </c>
      <c r="CB19" s="106">
        <f t="shared" si="49"/>
        <v>16.460718000000043</v>
      </c>
      <c r="CC19" s="106">
        <f t="shared" si="50"/>
        <v>15.35308699999996</v>
      </c>
      <c r="CD19" s="105">
        <f t="shared" si="51"/>
        <v>0.07210000000000005</v>
      </c>
      <c r="CE19" s="94">
        <v>0</v>
      </c>
      <c r="CF19" s="94">
        <v>0</v>
      </c>
      <c r="CG19" s="95" t="e">
        <f t="shared" si="52"/>
        <v>#DIV/0!</v>
      </c>
      <c r="CH19" s="95">
        <f t="shared" si="53"/>
        <v>0</v>
      </c>
      <c r="CI19" s="94">
        <v>0</v>
      </c>
      <c r="CJ19" s="94">
        <v>0</v>
      </c>
      <c r="CK19" s="105" t="e">
        <f t="shared" si="54"/>
        <v>#DIV/0!</v>
      </c>
      <c r="CL19" s="106">
        <f t="shared" si="55"/>
        <v>0</v>
      </c>
      <c r="CM19" s="106">
        <f t="shared" si="56"/>
        <v>0</v>
      </c>
      <c r="CN19" s="105" t="e">
        <f t="shared" si="57"/>
        <v>#DIV/0!</v>
      </c>
      <c r="CO19" s="129">
        <v>3050.59</v>
      </c>
      <c r="CP19" s="129">
        <v>1743.25</v>
      </c>
      <c r="CQ19" s="95">
        <f t="shared" si="58"/>
        <v>0.7499440699842249</v>
      </c>
      <c r="CR19" s="95">
        <f t="shared" si="59"/>
        <v>0.11777620645870501</v>
      </c>
      <c r="CS19" s="94">
        <v>1373.11</v>
      </c>
      <c r="CT19" s="94">
        <v>1296.5</v>
      </c>
      <c r="CU19" s="105">
        <f t="shared" si="60"/>
        <v>0.05909999999999993</v>
      </c>
      <c r="CV19" s="106">
        <f t="shared" si="61"/>
        <v>1677.4800000000002</v>
      </c>
      <c r="CW19" s="106">
        <f t="shared" si="62"/>
        <v>446.75</v>
      </c>
      <c r="CX19" s="105">
        <f t="shared" si="63"/>
        <v>2.7549</v>
      </c>
      <c r="CY19" s="94">
        <v>556.6301</v>
      </c>
      <c r="CZ19" s="94">
        <v>717.09</v>
      </c>
      <c r="DA19" s="95">
        <f t="shared" si="64"/>
        <v>-0.22376535720760302</v>
      </c>
      <c r="DB19" s="95">
        <f t="shared" si="65"/>
        <v>0.0214901974958056</v>
      </c>
      <c r="DC19" s="94">
        <v>505.7964</v>
      </c>
      <c r="DD19" s="94">
        <v>668.11</v>
      </c>
      <c r="DE19" s="105">
        <f t="shared" si="115"/>
        <v>-0.2429</v>
      </c>
      <c r="DF19" s="106">
        <f t="shared" si="116"/>
        <v>50.833699999999965</v>
      </c>
      <c r="DG19" s="106">
        <f t="shared" si="117"/>
        <v>48.98000000000002</v>
      </c>
      <c r="DH19" s="105">
        <f t="shared" si="118"/>
        <v>0.037800000000000056</v>
      </c>
      <c r="DI19" s="131">
        <v>0</v>
      </c>
      <c r="DJ19" s="131">
        <v>0</v>
      </c>
      <c r="DK19" s="95" t="e">
        <f t="shared" si="70"/>
        <v>#DIV/0!</v>
      </c>
      <c r="DL19" s="95">
        <f t="shared" si="71"/>
        <v>0</v>
      </c>
      <c r="DM19" s="94">
        <v>0</v>
      </c>
      <c r="DN19" s="94">
        <v>0</v>
      </c>
      <c r="DO19" s="105" t="e">
        <f t="shared" si="72"/>
        <v>#DIV/0!</v>
      </c>
      <c r="DP19" s="106">
        <f t="shared" si="73"/>
        <v>0</v>
      </c>
      <c r="DQ19" s="106">
        <f t="shared" si="74"/>
        <v>0</v>
      </c>
      <c r="DR19" s="105" t="e">
        <f t="shared" si="75"/>
        <v>#DIV/0!</v>
      </c>
      <c r="DS19" s="136"/>
      <c r="DT19" s="136"/>
      <c r="DU19" s="134" t="e">
        <f t="shared" si="76"/>
        <v>#DIV/0!</v>
      </c>
      <c r="DV19" s="95">
        <f t="shared" si="77"/>
        <v>0</v>
      </c>
      <c r="DW19" s="94"/>
      <c r="DX19" s="94"/>
      <c r="DY19" s="105" t="e">
        <f t="shared" si="78"/>
        <v>#DIV/0!</v>
      </c>
      <c r="DZ19" s="135">
        <f t="shared" si="79"/>
        <v>0</v>
      </c>
      <c r="EA19" s="143">
        <f t="shared" si="80"/>
        <v>0</v>
      </c>
      <c r="EB19" s="105" t="e">
        <f t="shared" si="81"/>
        <v>#DIV/0!</v>
      </c>
      <c r="EC19" s="94"/>
      <c r="ED19" s="94"/>
      <c r="EE19" s="95" t="e">
        <f t="shared" si="82"/>
        <v>#DIV/0!</v>
      </c>
      <c r="EF19" s="95">
        <f t="shared" si="83"/>
        <v>0</v>
      </c>
      <c r="EG19" s="94"/>
      <c r="EH19" s="94"/>
      <c r="EI19" s="105" t="e">
        <f t="shared" si="84"/>
        <v>#DIV/0!</v>
      </c>
      <c r="EJ19" s="106">
        <f t="shared" si="85"/>
        <v>0</v>
      </c>
      <c r="EK19" s="106">
        <f t="shared" si="86"/>
        <v>0</v>
      </c>
      <c r="EL19" s="105" t="e">
        <f t="shared" si="87"/>
        <v>#DIV/0!</v>
      </c>
      <c r="EM19" s="94"/>
      <c r="EN19" s="94"/>
      <c r="EO19" s="95" t="e">
        <f t="shared" si="88"/>
        <v>#DIV/0!</v>
      </c>
      <c r="EP19" s="95">
        <f t="shared" si="89"/>
        <v>0</v>
      </c>
      <c r="EQ19" s="94"/>
      <c r="ER19" s="94"/>
      <c r="ES19" s="105" t="e">
        <f t="shared" si="90"/>
        <v>#DIV/0!</v>
      </c>
      <c r="ET19" s="106">
        <f t="shared" si="91"/>
        <v>0</v>
      </c>
      <c r="EU19" s="106">
        <f t="shared" si="92"/>
        <v>0</v>
      </c>
      <c r="EV19" s="105" t="e">
        <f t="shared" si="93"/>
        <v>#DIV/0!</v>
      </c>
      <c r="EW19" s="148">
        <v>276.26386460377375</v>
      </c>
      <c r="EX19" s="141">
        <v>353.7655559999996</v>
      </c>
      <c r="EY19" s="95">
        <f t="shared" si="94"/>
        <v>-0.21909999999999996</v>
      </c>
      <c r="EZ19" s="95">
        <f t="shared" si="95"/>
        <v>0.010665907235863812</v>
      </c>
      <c r="FA19" s="149">
        <v>190.9981587735849</v>
      </c>
      <c r="FB19" s="150">
        <v>254.7265429999997</v>
      </c>
      <c r="FC19" s="105">
        <f t="shared" si="96"/>
        <v>-0.2502</v>
      </c>
      <c r="FD19" s="106">
        <f t="shared" si="97"/>
        <v>85.26570583018886</v>
      </c>
      <c r="FE19" s="106">
        <f t="shared" si="98"/>
        <v>99.0390129999999</v>
      </c>
      <c r="FF19" s="105">
        <f t="shared" si="99"/>
        <v>-0.1391</v>
      </c>
      <c r="FG19" s="94"/>
      <c r="FH19" s="94"/>
      <c r="FI19" s="95" t="e">
        <f t="shared" si="100"/>
        <v>#DIV/0!</v>
      </c>
      <c r="FJ19" s="95">
        <f t="shared" si="101"/>
        <v>0</v>
      </c>
      <c r="FK19" s="94"/>
      <c r="FL19" s="94"/>
      <c r="FM19" s="105" t="e">
        <f t="shared" si="102"/>
        <v>#DIV/0!</v>
      </c>
      <c r="FN19" s="106">
        <f t="shared" si="103"/>
        <v>0</v>
      </c>
      <c r="FO19" s="106">
        <f t="shared" si="104"/>
        <v>0</v>
      </c>
      <c r="FP19" s="105" t="e">
        <f t="shared" si="105"/>
        <v>#DIV/0!</v>
      </c>
      <c r="FQ19" s="163">
        <v>4644.02</v>
      </c>
      <c r="FR19" s="163">
        <v>770.3</v>
      </c>
      <c r="FS19" s="95">
        <f t="shared" si="106"/>
        <v>5.0288</v>
      </c>
      <c r="FT19" s="95">
        <f t="shared" si="107"/>
        <v>0.17929484405257845</v>
      </c>
      <c r="FU19" s="166">
        <v>3740.36</v>
      </c>
      <c r="FV19" s="166">
        <v>188.24</v>
      </c>
      <c r="FW19" s="105">
        <f t="shared" si="108"/>
        <v>18.8702</v>
      </c>
      <c r="FX19" s="106">
        <f t="shared" si="109"/>
        <v>903.6600000000003</v>
      </c>
      <c r="FY19" s="106">
        <f t="shared" si="110"/>
        <v>582.06</v>
      </c>
      <c r="FZ19" s="105">
        <f t="shared" si="111"/>
        <v>0.5525</v>
      </c>
    </row>
    <row r="20" spans="1:182" s="76" customFormat="1" ht="36" customHeight="1">
      <c r="A20" s="96" t="s">
        <v>99</v>
      </c>
      <c r="B20" s="93">
        <f t="shared" si="6"/>
        <v>16791.98831841509</v>
      </c>
      <c r="C20" s="94">
        <f t="shared" si="7"/>
        <v>14634.983376414411</v>
      </c>
      <c r="D20" s="95">
        <f t="shared" si="0"/>
        <v>0.1473869075571951</v>
      </c>
      <c r="E20" s="95">
        <f t="shared" si="1"/>
        <v>0.0795</v>
      </c>
      <c r="F20" s="95">
        <f t="shared" si="2"/>
        <v>0.047142476472138276</v>
      </c>
      <c r="G20" s="94">
        <f t="shared" si="8"/>
        <v>12341.902637037734</v>
      </c>
      <c r="H20" s="94">
        <f t="shared" si="9"/>
        <v>11697.93742926347</v>
      </c>
      <c r="I20" s="105">
        <f t="shared" si="3"/>
        <v>0.05499999999999994</v>
      </c>
      <c r="J20" s="106">
        <f t="shared" si="4"/>
        <v>4450.085681377355</v>
      </c>
      <c r="K20" s="106">
        <f t="shared" si="4"/>
        <v>2937.045947150942</v>
      </c>
      <c r="L20" s="105">
        <f t="shared" si="10"/>
        <v>0.5152000000000001</v>
      </c>
      <c r="M20" s="108">
        <v>8907.07</v>
      </c>
      <c r="N20" s="108">
        <v>6751.63</v>
      </c>
      <c r="O20" s="95">
        <f t="shared" si="11"/>
        <v>0.31924735212089517</v>
      </c>
      <c r="P20" s="95">
        <f t="shared" si="12"/>
        <v>0.5304356953507393</v>
      </c>
      <c r="Q20" s="94">
        <v>5530.28</v>
      </c>
      <c r="R20" s="94">
        <v>4676.98</v>
      </c>
      <c r="S20" s="105">
        <f t="shared" si="5"/>
        <v>0.1823999999999999</v>
      </c>
      <c r="T20" s="106">
        <f t="shared" si="13"/>
        <v>3376.79</v>
      </c>
      <c r="U20" s="106">
        <f t="shared" si="14"/>
        <v>2074.6500000000005</v>
      </c>
      <c r="V20" s="105">
        <f t="shared" si="15"/>
        <v>0.6275999999999999</v>
      </c>
      <c r="W20" s="94">
        <v>1370.3998119999978</v>
      </c>
      <c r="X20" s="94">
        <v>1099.4659469238477</v>
      </c>
      <c r="Y20" s="95">
        <f t="shared" si="16"/>
        <v>0.2464231528354155</v>
      </c>
      <c r="Z20" s="95">
        <f t="shared" si="17"/>
        <v>0.08161033619211944</v>
      </c>
      <c r="AA20" s="94">
        <v>1283.03</v>
      </c>
      <c r="AB20" s="94">
        <v>1028.4809619238476</v>
      </c>
      <c r="AC20" s="105">
        <f t="shared" si="18"/>
        <v>0.24750000000000005</v>
      </c>
      <c r="AD20" s="106">
        <f t="shared" si="112"/>
        <v>87.36981199999786</v>
      </c>
      <c r="AE20" s="106">
        <f t="shared" si="113"/>
        <v>70.98498500000005</v>
      </c>
      <c r="AF20" s="105">
        <f t="shared" si="114"/>
        <v>0.2307999999999999</v>
      </c>
      <c r="AG20" s="94">
        <v>2803.021016471695</v>
      </c>
      <c r="AH20" s="94">
        <v>2692.673244490565</v>
      </c>
      <c r="AI20" s="95">
        <f t="shared" si="22"/>
        <v>0.040980751083300085</v>
      </c>
      <c r="AJ20" s="95">
        <f t="shared" si="23"/>
        <v>0.1669260937609</v>
      </c>
      <c r="AK20" s="94">
        <v>2591.656135377356</v>
      </c>
      <c r="AL20" s="94">
        <v>2511.8278053396225</v>
      </c>
      <c r="AM20" s="105">
        <f t="shared" si="24"/>
        <v>0.03180000000000005</v>
      </c>
      <c r="AN20" s="106">
        <f t="shared" si="25"/>
        <v>211.36488109433913</v>
      </c>
      <c r="AO20" s="106">
        <f t="shared" si="26"/>
        <v>180.84543915094264</v>
      </c>
      <c r="AP20" s="105">
        <f t="shared" si="27"/>
        <v>0.16880000000000006</v>
      </c>
      <c r="AQ20" s="117">
        <v>308.6</v>
      </c>
      <c r="AR20" s="115">
        <v>391.57</v>
      </c>
      <c r="AS20" s="95">
        <f t="shared" si="28"/>
        <v>-0.21189059427433146</v>
      </c>
      <c r="AT20" s="95">
        <f t="shared" si="29"/>
        <v>0.018377811736658426</v>
      </c>
      <c r="AU20" s="116">
        <v>186.74</v>
      </c>
      <c r="AV20" s="116">
        <v>217.82</v>
      </c>
      <c r="AW20" s="105">
        <f t="shared" si="30"/>
        <v>-0.14270000000000005</v>
      </c>
      <c r="AX20" s="106">
        <f t="shared" si="31"/>
        <v>121.86000000000001</v>
      </c>
      <c r="AY20" s="106">
        <f t="shared" si="32"/>
        <v>173.75</v>
      </c>
      <c r="AZ20" s="105">
        <f t="shared" si="33"/>
        <v>-0.2986</v>
      </c>
      <c r="BA20" s="120">
        <v>879.2175</v>
      </c>
      <c r="BB20" s="120">
        <v>708.1165</v>
      </c>
      <c r="BC20" s="95">
        <f t="shared" si="34"/>
        <v>0.24162831963384557</v>
      </c>
      <c r="BD20" s="95">
        <f t="shared" si="35"/>
        <v>0.0523593444283068</v>
      </c>
      <c r="BE20" s="94">
        <v>674.8808</v>
      </c>
      <c r="BF20" s="94">
        <v>660.3136</v>
      </c>
      <c r="BG20" s="105">
        <f t="shared" si="36"/>
        <v>0.02210000000000001</v>
      </c>
      <c r="BH20" s="106">
        <f t="shared" si="37"/>
        <v>204.33669999999995</v>
      </c>
      <c r="BI20" s="106">
        <f t="shared" si="38"/>
        <v>47.80290000000002</v>
      </c>
      <c r="BJ20" s="105">
        <f t="shared" si="39"/>
        <v>3.2746000000000004</v>
      </c>
      <c r="BK20" s="121">
        <v>132.5</v>
      </c>
      <c r="BL20" s="121">
        <v>248.82</v>
      </c>
      <c r="BM20" s="95">
        <f t="shared" si="40"/>
        <v>-0.4674865364520537</v>
      </c>
      <c r="BN20" s="95">
        <f t="shared" si="41"/>
        <v>0.007890667709355934</v>
      </c>
      <c r="BO20" s="94">
        <v>131.73000000000002</v>
      </c>
      <c r="BP20" s="94">
        <v>240.64</v>
      </c>
      <c r="BQ20" s="105">
        <f t="shared" si="42"/>
        <v>-0.4526</v>
      </c>
      <c r="BR20" s="106">
        <f t="shared" si="43"/>
        <v>0.7699999999999818</v>
      </c>
      <c r="BS20" s="106">
        <f t="shared" si="44"/>
        <v>8.179999999999978</v>
      </c>
      <c r="BT20" s="105">
        <f t="shared" si="45"/>
        <v>-0.9059</v>
      </c>
      <c r="BU20" s="94"/>
      <c r="BV20" s="94"/>
      <c r="BW20" s="95" t="e">
        <f t="shared" si="46"/>
        <v>#DIV/0!</v>
      </c>
      <c r="BX20" s="95">
        <f t="shared" si="47"/>
        <v>0</v>
      </c>
      <c r="BY20" s="94"/>
      <c r="BZ20" s="94"/>
      <c r="CA20" s="105" t="e">
        <f t="shared" si="48"/>
        <v>#DIV/0!</v>
      </c>
      <c r="CB20" s="106">
        <f t="shared" si="49"/>
        <v>0</v>
      </c>
      <c r="CC20" s="106">
        <f t="shared" si="50"/>
        <v>0</v>
      </c>
      <c r="CD20" s="105" t="e">
        <f t="shared" si="51"/>
        <v>#DIV/0!</v>
      </c>
      <c r="CE20" s="94">
        <v>0</v>
      </c>
      <c r="CF20" s="94">
        <v>0</v>
      </c>
      <c r="CG20" s="95" t="e">
        <f t="shared" si="52"/>
        <v>#DIV/0!</v>
      </c>
      <c r="CH20" s="95">
        <f t="shared" si="53"/>
        <v>0</v>
      </c>
      <c r="CI20" s="94">
        <v>0</v>
      </c>
      <c r="CJ20" s="94">
        <v>0</v>
      </c>
      <c r="CK20" s="105" t="e">
        <f t="shared" si="54"/>
        <v>#DIV/0!</v>
      </c>
      <c r="CL20" s="106">
        <f t="shared" si="55"/>
        <v>0</v>
      </c>
      <c r="CM20" s="106">
        <f t="shared" si="56"/>
        <v>0</v>
      </c>
      <c r="CN20" s="105" t="e">
        <f t="shared" si="57"/>
        <v>#DIV/0!</v>
      </c>
      <c r="CO20" s="129">
        <v>1620.38</v>
      </c>
      <c r="CP20" s="129">
        <v>1588.75</v>
      </c>
      <c r="CQ20" s="95">
        <f t="shared" si="58"/>
        <v>0.019908733280881264</v>
      </c>
      <c r="CR20" s="95">
        <f t="shared" si="59"/>
        <v>0.096497208625556</v>
      </c>
      <c r="CS20" s="94">
        <v>1225.91</v>
      </c>
      <c r="CT20" s="94">
        <v>1397.29</v>
      </c>
      <c r="CU20" s="105">
        <f t="shared" si="60"/>
        <v>-0.12270000000000003</v>
      </c>
      <c r="CV20" s="106">
        <f t="shared" si="61"/>
        <v>394.47</v>
      </c>
      <c r="CW20" s="106">
        <f t="shared" si="62"/>
        <v>191.46000000000004</v>
      </c>
      <c r="CX20" s="105">
        <f t="shared" si="63"/>
        <v>1.0602999999999998</v>
      </c>
      <c r="CY20" s="94">
        <v>462.613</v>
      </c>
      <c r="CZ20" s="94">
        <v>679.91</v>
      </c>
      <c r="DA20" s="95">
        <f t="shared" si="64"/>
        <v>-0.3195967113294406</v>
      </c>
      <c r="DB20" s="95">
        <f t="shared" si="65"/>
        <v>0.02754962612096813</v>
      </c>
      <c r="DC20" s="94">
        <v>430.2921</v>
      </c>
      <c r="DD20" s="94">
        <v>658.07</v>
      </c>
      <c r="DE20" s="105">
        <f t="shared" si="115"/>
        <v>-0.34609999999999996</v>
      </c>
      <c r="DF20" s="106">
        <f t="shared" si="116"/>
        <v>32.320899999999995</v>
      </c>
      <c r="DG20" s="106">
        <f t="shared" si="117"/>
        <v>21.840000000000032</v>
      </c>
      <c r="DH20" s="105">
        <f t="shared" si="118"/>
        <v>0.4799</v>
      </c>
      <c r="DI20" s="131">
        <v>0</v>
      </c>
      <c r="DJ20" s="131">
        <v>0</v>
      </c>
      <c r="DK20" s="95" t="e">
        <f t="shared" si="70"/>
        <v>#DIV/0!</v>
      </c>
      <c r="DL20" s="95">
        <f t="shared" si="71"/>
        <v>0</v>
      </c>
      <c r="DM20" s="94">
        <v>0</v>
      </c>
      <c r="DN20" s="94">
        <v>0</v>
      </c>
      <c r="DO20" s="105" t="e">
        <f t="shared" si="72"/>
        <v>#DIV/0!</v>
      </c>
      <c r="DP20" s="106">
        <f t="shared" si="73"/>
        <v>0</v>
      </c>
      <c r="DQ20" s="106">
        <f t="shared" si="74"/>
        <v>0</v>
      </c>
      <c r="DR20" s="105" t="e">
        <f t="shared" si="75"/>
        <v>#DIV/0!</v>
      </c>
      <c r="DS20" s="136"/>
      <c r="DT20" s="136"/>
      <c r="DU20" s="134" t="e">
        <f t="shared" si="76"/>
        <v>#DIV/0!</v>
      </c>
      <c r="DV20" s="95">
        <f t="shared" si="77"/>
        <v>0</v>
      </c>
      <c r="DW20" s="94"/>
      <c r="DX20" s="94"/>
      <c r="DY20" s="105" t="e">
        <f t="shared" si="78"/>
        <v>#DIV/0!</v>
      </c>
      <c r="DZ20" s="135">
        <f t="shared" si="79"/>
        <v>0</v>
      </c>
      <c r="EA20" s="143">
        <f t="shared" si="80"/>
        <v>0</v>
      </c>
      <c r="EB20" s="105" t="e">
        <f t="shared" si="81"/>
        <v>#DIV/0!</v>
      </c>
      <c r="EC20" s="94"/>
      <c r="ED20" s="94"/>
      <c r="EE20" s="95" t="e">
        <f t="shared" si="82"/>
        <v>#DIV/0!</v>
      </c>
      <c r="EF20" s="95">
        <f t="shared" si="83"/>
        <v>0</v>
      </c>
      <c r="EG20" s="94"/>
      <c r="EH20" s="94"/>
      <c r="EI20" s="105" t="e">
        <f t="shared" si="84"/>
        <v>#DIV/0!</v>
      </c>
      <c r="EJ20" s="106">
        <f t="shared" si="85"/>
        <v>0</v>
      </c>
      <c r="EK20" s="106">
        <f t="shared" si="86"/>
        <v>0</v>
      </c>
      <c r="EL20" s="105" t="e">
        <f t="shared" si="87"/>
        <v>#DIV/0!</v>
      </c>
      <c r="EM20" s="94"/>
      <c r="EN20" s="94"/>
      <c r="EO20" s="95" t="e">
        <f t="shared" si="88"/>
        <v>#DIV/0!</v>
      </c>
      <c r="EP20" s="95">
        <f t="shared" si="89"/>
        <v>0</v>
      </c>
      <c r="EQ20" s="94"/>
      <c r="ER20" s="94"/>
      <c r="ES20" s="105" t="e">
        <f t="shared" si="90"/>
        <v>#DIV/0!</v>
      </c>
      <c r="ET20" s="106">
        <f t="shared" si="91"/>
        <v>0</v>
      </c>
      <c r="EU20" s="106">
        <f t="shared" si="92"/>
        <v>0</v>
      </c>
      <c r="EV20" s="105" t="e">
        <f t="shared" si="93"/>
        <v>#DIV/0!</v>
      </c>
      <c r="EW20" s="148">
        <v>308.1869899433964</v>
      </c>
      <c r="EX20" s="141">
        <v>474.0476849999998</v>
      </c>
      <c r="EY20" s="95">
        <f t="shared" si="94"/>
        <v>-0.3499</v>
      </c>
      <c r="EZ20" s="95">
        <f t="shared" si="95"/>
        <v>0.018353216075395924</v>
      </c>
      <c r="FA20" s="157">
        <v>287.38360166037734</v>
      </c>
      <c r="FB20" s="155">
        <v>306.51506199999994</v>
      </c>
      <c r="FC20" s="105">
        <f t="shared" si="96"/>
        <v>-0.06240000000000001</v>
      </c>
      <c r="FD20" s="106">
        <f t="shared" si="97"/>
        <v>20.803388283019046</v>
      </c>
      <c r="FE20" s="106">
        <f t="shared" si="98"/>
        <v>167.53262299999983</v>
      </c>
      <c r="FF20" s="105">
        <f t="shared" si="99"/>
        <v>-0.8758</v>
      </c>
      <c r="FG20" s="94"/>
      <c r="FH20" s="94"/>
      <c r="FI20" s="95" t="e">
        <f t="shared" si="100"/>
        <v>#DIV/0!</v>
      </c>
      <c r="FJ20" s="95">
        <f t="shared" si="101"/>
        <v>0</v>
      </c>
      <c r="FK20" s="94"/>
      <c r="FL20" s="94"/>
      <c r="FM20" s="105" t="e">
        <f t="shared" si="102"/>
        <v>#DIV/0!</v>
      </c>
      <c r="FN20" s="106">
        <f t="shared" si="103"/>
        <v>0</v>
      </c>
      <c r="FO20" s="106">
        <f t="shared" si="104"/>
        <v>0</v>
      </c>
      <c r="FP20" s="105" t="e">
        <f t="shared" si="105"/>
        <v>#DIV/0!</v>
      </c>
      <c r="FQ20" s="163"/>
      <c r="FR20" s="163"/>
      <c r="FS20" s="95" t="e">
        <f t="shared" si="106"/>
        <v>#DIV/0!</v>
      </c>
      <c r="FT20" s="95">
        <f t="shared" si="107"/>
        <v>0</v>
      </c>
      <c r="FU20" s="166"/>
      <c r="FV20" s="166"/>
      <c r="FW20" s="105" t="e">
        <f t="shared" si="108"/>
        <v>#DIV/0!</v>
      </c>
      <c r="FX20" s="106">
        <f t="shared" si="109"/>
        <v>0</v>
      </c>
      <c r="FY20" s="106">
        <f t="shared" si="110"/>
        <v>0</v>
      </c>
      <c r="FZ20" s="105" t="e">
        <f t="shared" si="111"/>
        <v>#DIV/0!</v>
      </c>
    </row>
    <row r="21" spans="1:182" s="75" customFormat="1" ht="36" customHeight="1">
      <c r="A21" s="96" t="s">
        <v>100</v>
      </c>
      <c r="B21" s="93">
        <f t="shared" si="6"/>
        <v>9901.821334698107</v>
      </c>
      <c r="C21" s="94">
        <f t="shared" si="7"/>
        <v>9901.392025318668</v>
      </c>
      <c r="D21" s="95">
        <f t="shared" si="0"/>
        <v>4.335848720470667E-05</v>
      </c>
      <c r="E21" s="95">
        <f t="shared" si="1"/>
        <v>0</v>
      </c>
      <c r="F21" s="95">
        <f t="shared" si="2"/>
        <v>0.027798755600038486</v>
      </c>
      <c r="G21" s="94">
        <f t="shared" si="8"/>
        <v>7391.742865698115</v>
      </c>
      <c r="H21" s="94">
        <f t="shared" si="9"/>
        <v>7193.543143111121</v>
      </c>
      <c r="I21" s="105">
        <f t="shared" si="3"/>
        <v>0.02760000000000007</v>
      </c>
      <c r="J21" s="106">
        <f t="shared" si="4"/>
        <v>2510.078468999992</v>
      </c>
      <c r="K21" s="106">
        <f t="shared" si="4"/>
        <v>2707.848882207547</v>
      </c>
      <c r="L21" s="105">
        <f t="shared" si="10"/>
        <v>-0.07299999999999995</v>
      </c>
      <c r="M21" s="108">
        <v>5053.42</v>
      </c>
      <c r="N21" s="108">
        <v>5290.08</v>
      </c>
      <c r="O21" s="95">
        <f t="shared" si="11"/>
        <v>-0.04473656353023014</v>
      </c>
      <c r="P21" s="95">
        <f t="shared" si="12"/>
        <v>0.5103525734494655</v>
      </c>
      <c r="Q21" s="94">
        <v>3277.19</v>
      </c>
      <c r="R21" s="94">
        <v>3031.24</v>
      </c>
      <c r="S21" s="105">
        <f t="shared" si="5"/>
        <v>0.08109999999999995</v>
      </c>
      <c r="T21" s="106">
        <f t="shared" si="13"/>
        <v>1776.23</v>
      </c>
      <c r="U21" s="106">
        <f t="shared" si="14"/>
        <v>2258.84</v>
      </c>
      <c r="V21" s="105">
        <f t="shared" si="15"/>
        <v>-0.2137</v>
      </c>
      <c r="W21" s="94">
        <v>861.2586679999956</v>
      </c>
      <c r="X21" s="94">
        <v>756.263113997915</v>
      </c>
      <c r="Y21" s="95">
        <f t="shared" si="16"/>
        <v>0.13883468869323984</v>
      </c>
      <c r="Z21" s="95">
        <f t="shared" si="17"/>
        <v>0.0869798230939555</v>
      </c>
      <c r="AA21" s="94">
        <v>739.28</v>
      </c>
      <c r="AB21" s="94">
        <v>700.672921997915</v>
      </c>
      <c r="AC21" s="105">
        <f t="shared" si="18"/>
        <v>0.05509999999999993</v>
      </c>
      <c r="AD21" s="106">
        <f t="shared" si="112"/>
        <v>121.97866799999565</v>
      </c>
      <c r="AE21" s="106">
        <f t="shared" si="113"/>
        <v>55.590192</v>
      </c>
      <c r="AF21" s="105">
        <f t="shared" si="114"/>
        <v>1.1942</v>
      </c>
      <c r="AG21" s="94">
        <v>1587.705595716981</v>
      </c>
      <c r="AH21" s="94">
        <v>1372.2518923207547</v>
      </c>
      <c r="AI21" s="95">
        <f t="shared" si="22"/>
        <v>0.15700740119355974</v>
      </c>
      <c r="AJ21" s="95">
        <f t="shared" si="23"/>
        <v>0.16034480345078736</v>
      </c>
      <c r="AK21" s="94">
        <v>1339.4415251132073</v>
      </c>
      <c r="AL21" s="94">
        <v>1221.9844621132077</v>
      </c>
      <c r="AM21" s="105">
        <f t="shared" si="24"/>
        <v>0.09610000000000007</v>
      </c>
      <c r="AN21" s="106">
        <f t="shared" si="25"/>
        <v>248.2640706037737</v>
      </c>
      <c r="AO21" s="106">
        <f t="shared" si="26"/>
        <v>150.26743020754702</v>
      </c>
      <c r="AP21" s="105">
        <f t="shared" si="27"/>
        <v>0.6520999999999999</v>
      </c>
      <c r="AQ21" s="117">
        <v>78</v>
      </c>
      <c r="AR21" s="115">
        <v>90.92</v>
      </c>
      <c r="AS21" s="95">
        <f t="shared" si="28"/>
        <v>-0.14210294764628245</v>
      </c>
      <c r="AT21" s="95">
        <f t="shared" si="29"/>
        <v>0.007877338659572786</v>
      </c>
      <c r="AU21" s="116">
        <v>67.53</v>
      </c>
      <c r="AV21" s="116">
        <v>80.11</v>
      </c>
      <c r="AW21" s="105">
        <f t="shared" si="30"/>
        <v>-0.15700000000000003</v>
      </c>
      <c r="AX21" s="106">
        <f t="shared" si="31"/>
        <v>10.469999999999999</v>
      </c>
      <c r="AY21" s="106">
        <f t="shared" si="32"/>
        <v>10.810000000000002</v>
      </c>
      <c r="AZ21" s="105">
        <f t="shared" si="33"/>
        <v>-0.03149999999999997</v>
      </c>
      <c r="BA21" s="120">
        <v>910.5977</v>
      </c>
      <c r="BB21" s="120">
        <v>987.3662</v>
      </c>
      <c r="BC21" s="95">
        <f t="shared" si="34"/>
        <v>-0.0777507879042244</v>
      </c>
      <c r="BD21" s="95">
        <f t="shared" si="35"/>
        <v>0.09196264699394952</v>
      </c>
      <c r="BE21" s="94">
        <v>771.4324</v>
      </c>
      <c r="BF21" s="94">
        <v>855.8525</v>
      </c>
      <c r="BG21" s="105">
        <f t="shared" si="36"/>
        <v>-0.09860000000000002</v>
      </c>
      <c r="BH21" s="106">
        <f t="shared" si="37"/>
        <v>139.1653</v>
      </c>
      <c r="BI21" s="106">
        <f t="shared" si="38"/>
        <v>131.51370000000009</v>
      </c>
      <c r="BJ21" s="105">
        <f t="shared" si="39"/>
        <v>0.05820000000000003</v>
      </c>
      <c r="BK21" s="121">
        <v>53.43</v>
      </c>
      <c r="BL21" s="121">
        <v>95.35</v>
      </c>
      <c r="BM21" s="95">
        <f t="shared" si="40"/>
        <v>-0.4396434189826953</v>
      </c>
      <c r="BN21" s="95">
        <f t="shared" si="41"/>
        <v>0.005395976981807359</v>
      </c>
      <c r="BO21" s="94">
        <v>52.09</v>
      </c>
      <c r="BP21" s="94">
        <v>94.01</v>
      </c>
      <c r="BQ21" s="105">
        <f t="shared" si="42"/>
        <v>-0.44589999999999996</v>
      </c>
      <c r="BR21" s="106">
        <f t="shared" si="43"/>
        <v>1.3399999999999963</v>
      </c>
      <c r="BS21" s="106">
        <f t="shared" si="44"/>
        <v>1.3400000000000034</v>
      </c>
      <c r="BT21" s="105">
        <f t="shared" si="45"/>
        <v>0</v>
      </c>
      <c r="BU21" s="126">
        <v>207.33340399999986</v>
      </c>
      <c r="BV21" s="126">
        <v>251.97828500000003</v>
      </c>
      <c r="BW21" s="95">
        <f t="shared" si="46"/>
        <v>-0.17717749368760155</v>
      </c>
      <c r="BX21" s="95">
        <f t="shared" si="47"/>
        <v>0.020938915881410537</v>
      </c>
      <c r="BY21" s="126">
        <v>203.55980299999987</v>
      </c>
      <c r="BZ21" s="126">
        <v>247.36217900000003</v>
      </c>
      <c r="CA21" s="105">
        <f t="shared" si="48"/>
        <v>-0.17710000000000004</v>
      </c>
      <c r="CB21" s="106">
        <f t="shared" si="49"/>
        <v>3.773600999999985</v>
      </c>
      <c r="CC21" s="106">
        <f t="shared" si="50"/>
        <v>4.616106000000002</v>
      </c>
      <c r="CD21" s="105">
        <f t="shared" si="51"/>
        <v>-0.1825</v>
      </c>
      <c r="CE21" s="94">
        <v>0</v>
      </c>
      <c r="CF21" s="94">
        <v>0</v>
      </c>
      <c r="CG21" s="95" t="e">
        <f t="shared" si="52"/>
        <v>#DIV/0!</v>
      </c>
      <c r="CH21" s="95">
        <f t="shared" si="53"/>
        <v>0</v>
      </c>
      <c r="CI21" s="94">
        <v>0</v>
      </c>
      <c r="CJ21" s="94">
        <v>0</v>
      </c>
      <c r="CK21" s="105" t="e">
        <f t="shared" si="54"/>
        <v>#DIV/0!</v>
      </c>
      <c r="CL21" s="106">
        <f t="shared" si="55"/>
        <v>0</v>
      </c>
      <c r="CM21" s="106">
        <f t="shared" si="56"/>
        <v>0</v>
      </c>
      <c r="CN21" s="105" t="e">
        <f t="shared" si="57"/>
        <v>#DIV/0!</v>
      </c>
      <c r="CO21" s="129">
        <v>515.32</v>
      </c>
      <c r="CP21" s="129">
        <v>491.69</v>
      </c>
      <c r="CQ21" s="95">
        <f t="shared" si="58"/>
        <v>0.04805873619557049</v>
      </c>
      <c r="CR21" s="95">
        <f t="shared" si="59"/>
        <v>0.05204295074424421</v>
      </c>
      <c r="CS21" s="94">
        <v>433.51</v>
      </c>
      <c r="CT21" s="94">
        <v>437.03</v>
      </c>
      <c r="CU21" s="105">
        <f t="shared" si="60"/>
        <v>-0.008099999999999996</v>
      </c>
      <c r="CV21" s="106">
        <f t="shared" si="61"/>
        <v>81.81000000000006</v>
      </c>
      <c r="CW21" s="106">
        <f t="shared" si="62"/>
        <v>54.660000000000025</v>
      </c>
      <c r="CX21" s="105">
        <f t="shared" si="63"/>
        <v>0.4966999999999999</v>
      </c>
      <c r="CY21" s="94">
        <v>6.5101</v>
      </c>
      <c r="CZ21" s="94">
        <v>0</v>
      </c>
      <c r="DA21" s="95" t="e">
        <f t="shared" si="64"/>
        <v>#DIV/0!</v>
      </c>
      <c r="DB21" s="95">
        <f t="shared" si="65"/>
        <v>0.0006574649026626256</v>
      </c>
      <c r="DC21" s="94">
        <v>6.2947</v>
      </c>
      <c r="DD21" s="94">
        <v>0</v>
      </c>
      <c r="DE21" s="105" t="e">
        <f t="shared" si="115"/>
        <v>#DIV/0!</v>
      </c>
      <c r="DF21" s="106">
        <f t="shared" si="116"/>
        <v>0.2154000000000007</v>
      </c>
      <c r="DG21" s="106">
        <f t="shared" si="117"/>
        <v>0</v>
      </c>
      <c r="DH21" s="105" t="e">
        <f t="shared" si="118"/>
        <v>#DIV/0!</v>
      </c>
      <c r="DI21" s="131">
        <v>0</v>
      </c>
      <c r="DJ21" s="131">
        <v>0</v>
      </c>
      <c r="DK21" s="95" t="e">
        <f t="shared" si="70"/>
        <v>#DIV/0!</v>
      </c>
      <c r="DL21" s="95">
        <f t="shared" si="71"/>
        <v>0</v>
      </c>
      <c r="DM21" s="94">
        <v>0</v>
      </c>
      <c r="DN21" s="94">
        <v>0</v>
      </c>
      <c r="DO21" s="105" t="e">
        <f t="shared" si="72"/>
        <v>#DIV/0!</v>
      </c>
      <c r="DP21" s="106">
        <f t="shared" si="73"/>
        <v>0</v>
      </c>
      <c r="DQ21" s="106">
        <f t="shared" si="74"/>
        <v>0</v>
      </c>
      <c r="DR21" s="105" t="e">
        <f t="shared" si="75"/>
        <v>#DIV/0!</v>
      </c>
      <c r="DS21" s="142">
        <v>90.71</v>
      </c>
      <c r="DT21" s="142">
        <v>110.14</v>
      </c>
      <c r="DU21" s="134">
        <f t="shared" si="76"/>
        <v>-0.1764118394770293</v>
      </c>
      <c r="DV21" s="95">
        <f t="shared" si="77"/>
        <v>0.009160940894998044</v>
      </c>
      <c r="DW21" s="94">
        <v>90.18</v>
      </c>
      <c r="DX21" s="94">
        <v>109.48</v>
      </c>
      <c r="DY21" s="105">
        <f t="shared" si="78"/>
        <v>-0.1763</v>
      </c>
      <c r="DZ21" s="135">
        <f t="shared" si="79"/>
        <v>0.5299999999999869</v>
      </c>
      <c r="EA21" s="143">
        <f t="shared" si="80"/>
        <v>0.6599999999999966</v>
      </c>
      <c r="EB21" s="105">
        <f t="shared" si="81"/>
        <v>-0.19699999999999995</v>
      </c>
      <c r="EC21" s="94"/>
      <c r="ED21" s="94"/>
      <c r="EE21" s="95" t="e">
        <f t="shared" si="82"/>
        <v>#DIV/0!</v>
      </c>
      <c r="EF21" s="95">
        <f t="shared" si="83"/>
        <v>0</v>
      </c>
      <c r="EG21" s="94"/>
      <c r="EH21" s="94"/>
      <c r="EI21" s="105" t="e">
        <f t="shared" si="84"/>
        <v>#DIV/0!</v>
      </c>
      <c r="EJ21" s="106">
        <f t="shared" si="85"/>
        <v>0</v>
      </c>
      <c r="EK21" s="106">
        <f t="shared" si="86"/>
        <v>0</v>
      </c>
      <c r="EL21" s="105" t="e">
        <f t="shared" si="87"/>
        <v>#DIV/0!</v>
      </c>
      <c r="EM21" s="94"/>
      <c r="EN21" s="94"/>
      <c r="EO21" s="95" t="e">
        <f t="shared" si="88"/>
        <v>#DIV/0!</v>
      </c>
      <c r="EP21" s="95">
        <f t="shared" si="89"/>
        <v>0</v>
      </c>
      <c r="EQ21" s="94"/>
      <c r="ER21" s="94"/>
      <c r="ES21" s="105" t="e">
        <f t="shared" si="90"/>
        <v>#DIV/0!</v>
      </c>
      <c r="ET21" s="106">
        <f t="shared" si="91"/>
        <v>0</v>
      </c>
      <c r="EU21" s="106">
        <f t="shared" si="92"/>
        <v>0</v>
      </c>
      <c r="EV21" s="105" t="e">
        <f t="shared" si="93"/>
        <v>#DIV/0!</v>
      </c>
      <c r="EW21" s="148">
        <v>271.225866981132</v>
      </c>
      <c r="EX21" s="141">
        <v>455.35253399999937</v>
      </c>
      <c r="EY21" s="95">
        <f t="shared" si="94"/>
        <v>-0.4044</v>
      </c>
      <c r="EZ21" s="95">
        <f t="shared" si="95"/>
        <v>0.027391512915982272</v>
      </c>
      <c r="FA21" s="149">
        <v>259.0644375849057</v>
      </c>
      <c r="FB21" s="150">
        <v>415.8010799999992</v>
      </c>
      <c r="FC21" s="105">
        <f t="shared" si="96"/>
        <v>-0.377</v>
      </c>
      <c r="FD21" s="106">
        <f t="shared" si="97"/>
        <v>12.16142939622631</v>
      </c>
      <c r="FE21" s="106">
        <f t="shared" si="98"/>
        <v>39.55145400000015</v>
      </c>
      <c r="FF21" s="105">
        <f t="shared" si="99"/>
        <v>-0.6925</v>
      </c>
      <c r="FG21" s="94"/>
      <c r="FH21" s="94"/>
      <c r="FI21" s="95" t="e">
        <f t="shared" si="100"/>
        <v>#DIV/0!</v>
      </c>
      <c r="FJ21" s="95">
        <f t="shared" si="101"/>
        <v>0</v>
      </c>
      <c r="FK21" s="94"/>
      <c r="FL21" s="94"/>
      <c r="FM21" s="105" t="e">
        <f t="shared" si="102"/>
        <v>#DIV/0!</v>
      </c>
      <c r="FN21" s="106">
        <f t="shared" si="103"/>
        <v>0</v>
      </c>
      <c r="FO21" s="106">
        <f t="shared" si="104"/>
        <v>0</v>
      </c>
      <c r="FP21" s="105" t="e">
        <f t="shared" si="105"/>
        <v>#DIV/0!</v>
      </c>
      <c r="FQ21" s="163">
        <v>266.31</v>
      </c>
      <c r="FR21" s="163"/>
      <c r="FS21" s="95" t="e">
        <f t="shared" si="106"/>
        <v>#DIV/0!</v>
      </c>
      <c r="FT21" s="95">
        <f t="shared" si="107"/>
        <v>0.02689505203116447</v>
      </c>
      <c r="FU21" s="166">
        <v>152.17</v>
      </c>
      <c r="FV21" s="166"/>
      <c r="FW21" s="105" t="e">
        <f t="shared" si="108"/>
        <v>#DIV/0!</v>
      </c>
      <c r="FX21" s="106">
        <f t="shared" si="109"/>
        <v>114.14000000000001</v>
      </c>
      <c r="FY21" s="106">
        <f t="shared" si="110"/>
        <v>0</v>
      </c>
      <c r="FZ21" s="105" t="e">
        <f t="shared" si="111"/>
        <v>#DIV/0!</v>
      </c>
    </row>
    <row r="22" spans="1:182" s="75" customFormat="1" ht="36" customHeight="1">
      <c r="A22" s="96" t="s">
        <v>101</v>
      </c>
      <c r="B22" s="93">
        <f t="shared" si="6"/>
        <v>6026.584142358492</v>
      </c>
      <c r="C22" s="94">
        <f t="shared" si="7"/>
        <v>5824.250439209832</v>
      </c>
      <c r="D22" s="95">
        <f t="shared" si="0"/>
        <v>0.0347398700073945</v>
      </c>
      <c r="E22" s="95">
        <f t="shared" si="1"/>
        <v>0.0075</v>
      </c>
      <c r="F22" s="95">
        <f t="shared" si="2"/>
        <v>0.0169192650537356</v>
      </c>
      <c r="G22" s="94">
        <f t="shared" si="8"/>
        <v>3838.814994283019</v>
      </c>
      <c r="H22" s="94">
        <f t="shared" si="9"/>
        <v>3841.3798972098302</v>
      </c>
      <c r="I22" s="105">
        <f t="shared" si="3"/>
        <v>-0.0007000000000000339</v>
      </c>
      <c r="J22" s="106">
        <f t="shared" si="4"/>
        <v>2187.7691480754725</v>
      </c>
      <c r="K22" s="106">
        <f t="shared" si="4"/>
        <v>1982.8705420000015</v>
      </c>
      <c r="L22" s="105">
        <f t="shared" si="10"/>
        <v>0.10329999999999995</v>
      </c>
      <c r="M22" s="108">
        <v>3545.53</v>
      </c>
      <c r="N22" s="108">
        <v>3388.07</v>
      </c>
      <c r="O22" s="95">
        <f t="shared" si="11"/>
        <v>0.0464748367064435</v>
      </c>
      <c r="P22" s="95">
        <f t="shared" si="12"/>
        <v>0.58831502493757</v>
      </c>
      <c r="Q22" s="94">
        <v>1791.53</v>
      </c>
      <c r="R22" s="94">
        <v>1786.85</v>
      </c>
      <c r="S22" s="105">
        <f t="shared" si="5"/>
        <v>0.0025999999999999357</v>
      </c>
      <c r="T22" s="106">
        <f t="shared" si="13"/>
        <v>1754.0000000000002</v>
      </c>
      <c r="U22" s="106">
        <f t="shared" si="14"/>
        <v>1601.2200000000003</v>
      </c>
      <c r="V22" s="105">
        <f t="shared" si="15"/>
        <v>0.09539999999999993</v>
      </c>
      <c r="W22" s="94">
        <v>995.546993</v>
      </c>
      <c r="X22" s="94">
        <v>917.2929039079438</v>
      </c>
      <c r="Y22" s="95">
        <f t="shared" si="16"/>
        <v>0.08530981626334432</v>
      </c>
      <c r="Z22" s="95">
        <f t="shared" si="17"/>
        <v>0.16519258164881354</v>
      </c>
      <c r="AA22" s="94">
        <v>696.07</v>
      </c>
      <c r="AB22" s="94">
        <v>645.9446919079437</v>
      </c>
      <c r="AC22" s="105">
        <f t="shared" si="18"/>
        <v>0.07759999999999989</v>
      </c>
      <c r="AD22" s="106">
        <f t="shared" si="112"/>
        <v>299.476993</v>
      </c>
      <c r="AE22" s="106">
        <f t="shared" si="113"/>
        <v>271.3482120000001</v>
      </c>
      <c r="AF22" s="105">
        <f t="shared" si="114"/>
        <v>0.1036999999999999</v>
      </c>
      <c r="AG22" s="94">
        <v>410.6670970566037</v>
      </c>
      <c r="AH22" s="94">
        <v>354.4467353018868</v>
      </c>
      <c r="AI22" s="95">
        <f t="shared" si="22"/>
        <v>0.15861441552517988</v>
      </c>
      <c r="AJ22" s="95">
        <f t="shared" si="23"/>
        <v>0.06814259742433298</v>
      </c>
      <c r="AK22" s="94">
        <v>393.6990182075471</v>
      </c>
      <c r="AL22" s="94">
        <v>339.1918053018868</v>
      </c>
      <c r="AM22" s="105">
        <f t="shared" si="24"/>
        <v>0.16070000000000007</v>
      </c>
      <c r="AN22" s="106">
        <f t="shared" si="25"/>
        <v>16.96807884905661</v>
      </c>
      <c r="AO22" s="106">
        <f t="shared" si="26"/>
        <v>15.254930000000002</v>
      </c>
      <c r="AP22" s="105">
        <f t="shared" si="27"/>
        <v>0.11230000000000007</v>
      </c>
      <c r="AQ22" s="117">
        <v>0</v>
      </c>
      <c r="AR22" s="115">
        <v>55.86</v>
      </c>
      <c r="AS22" s="95">
        <f t="shared" si="28"/>
        <v>-1</v>
      </c>
      <c r="AT22" s="95">
        <f t="shared" si="29"/>
        <v>0</v>
      </c>
      <c r="AU22" s="116">
        <v>0</v>
      </c>
      <c r="AV22" s="116">
        <v>25.2</v>
      </c>
      <c r="AW22" s="105">
        <f t="shared" si="30"/>
        <v>-1</v>
      </c>
      <c r="AX22" s="106">
        <f t="shared" si="31"/>
        <v>0</v>
      </c>
      <c r="AY22" s="106">
        <f t="shared" si="32"/>
        <v>30.66</v>
      </c>
      <c r="AZ22" s="105">
        <f t="shared" si="33"/>
        <v>-1</v>
      </c>
      <c r="BA22" s="120">
        <v>332.7944</v>
      </c>
      <c r="BB22" s="120">
        <v>401.2808</v>
      </c>
      <c r="BC22" s="95">
        <f t="shared" si="34"/>
        <v>-0.17066951620909848</v>
      </c>
      <c r="BD22" s="95">
        <f t="shared" si="35"/>
        <v>0.055221065887211124</v>
      </c>
      <c r="BE22" s="94">
        <v>289.9801</v>
      </c>
      <c r="BF22" s="94">
        <v>363.9734</v>
      </c>
      <c r="BG22" s="105">
        <f t="shared" si="36"/>
        <v>-0.20330000000000004</v>
      </c>
      <c r="BH22" s="106">
        <f t="shared" si="37"/>
        <v>42.8143</v>
      </c>
      <c r="BI22" s="106">
        <f t="shared" si="38"/>
        <v>37.30739999999997</v>
      </c>
      <c r="BJ22" s="105">
        <f t="shared" si="39"/>
        <v>0.14759999999999995</v>
      </c>
      <c r="BK22" s="121">
        <v>57.75</v>
      </c>
      <c r="BL22" s="121">
        <v>45.36</v>
      </c>
      <c r="BM22" s="95">
        <f t="shared" si="40"/>
        <v>0.27314814814814814</v>
      </c>
      <c r="BN22" s="95">
        <f t="shared" si="41"/>
        <v>0.00958254272002907</v>
      </c>
      <c r="BO22" s="94">
        <v>16.759999999999998</v>
      </c>
      <c r="BP22" s="94">
        <v>43.62</v>
      </c>
      <c r="BQ22" s="105">
        <f t="shared" si="42"/>
        <v>-0.6158</v>
      </c>
      <c r="BR22" s="106">
        <f t="shared" si="43"/>
        <v>40.99</v>
      </c>
      <c r="BS22" s="106">
        <f t="shared" si="44"/>
        <v>1.7399999999999949</v>
      </c>
      <c r="BT22" s="105">
        <f t="shared" si="45"/>
        <v>22.5575</v>
      </c>
      <c r="BU22" s="94"/>
      <c r="BV22" s="94"/>
      <c r="BW22" s="95" t="e">
        <f t="shared" si="46"/>
        <v>#DIV/0!</v>
      </c>
      <c r="BX22" s="95">
        <f t="shared" si="47"/>
        <v>0</v>
      </c>
      <c r="BY22" s="94"/>
      <c r="BZ22" s="94"/>
      <c r="CA22" s="105" t="e">
        <f t="shared" si="48"/>
        <v>#DIV/0!</v>
      </c>
      <c r="CB22" s="106">
        <f t="shared" si="49"/>
        <v>0</v>
      </c>
      <c r="CC22" s="106">
        <f t="shared" si="50"/>
        <v>0</v>
      </c>
      <c r="CD22" s="105" t="e">
        <f t="shared" si="51"/>
        <v>#DIV/0!</v>
      </c>
      <c r="CE22" s="94">
        <v>0</v>
      </c>
      <c r="CF22" s="94">
        <v>0</v>
      </c>
      <c r="CG22" s="95" t="e">
        <f t="shared" si="52"/>
        <v>#DIV/0!</v>
      </c>
      <c r="CH22" s="95">
        <f t="shared" si="53"/>
        <v>0</v>
      </c>
      <c r="CI22" s="94">
        <v>0</v>
      </c>
      <c r="CJ22" s="94">
        <v>0</v>
      </c>
      <c r="CK22" s="105" t="e">
        <f t="shared" si="54"/>
        <v>#DIV/0!</v>
      </c>
      <c r="CL22" s="106">
        <f t="shared" si="55"/>
        <v>0</v>
      </c>
      <c r="CM22" s="106">
        <f t="shared" si="56"/>
        <v>0</v>
      </c>
      <c r="CN22" s="105" t="e">
        <f t="shared" si="57"/>
        <v>#DIV/0!</v>
      </c>
      <c r="CO22" s="129">
        <v>370.05</v>
      </c>
      <c r="CP22" s="129">
        <v>493.6</v>
      </c>
      <c r="CQ22" s="95">
        <f t="shared" si="58"/>
        <v>-0.25030388978930307</v>
      </c>
      <c r="CR22" s="95">
        <f t="shared" si="59"/>
        <v>0.061402942572238224</v>
      </c>
      <c r="CS22" s="94">
        <v>349.85</v>
      </c>
      <c r="CT22" s="94">
        <v>472.8</v>
      </c>
      <c r="CU22" s="105">
        <f t="shared" si="60"/>
        <v>-0.26</v>
      </c>
      <c r="CV22" s="106">
        <f t="shared" si="61"/>
        <v>20.19999999999999</v>
      </c>
      <c r="CW22" s="106">
        <f t="shared" si="62"/>
        <v>20.80000000000001</v>
      </c>
      <c r="CX22" s="105">
        <f t="shared" si="63"/>
        <v>-0.028800000000000048</v>
      </c>
      <c r="CY22" s="94">
        <v>200.60630000000003</v>
      </c>
      <c r="CZ22" s="94">
        <v>168.33999999999997</v>
      </c>
      <c r="DA22" s="95">
        <f t="shared" si="64"/>
        <v>0.1916733990733044</v>
      </c>
      <c r="DB22" s="95">
        <f t="shared" si="65"/>
        <v>0.03328689938799945</v>
      </c>
      <c r="DC22" s="94">
        <v>188.94340000000003</v>
      </c>
      <c r="DD22" s="94">
        <v>163.79999999999998</v>
      </c>
      <c r="DE22" s="105">
        <f t="shared" si="115"/>
        <v>0.15349999999999997</v>
      </c>
      <c r="DF22" s="106">
        <f t="shared" si="116"/>
        <v>11.662900000000008</v>
      </c>
      <c r="DG22" s="106">
        <f t="shared" si="117"/>
        <v>4.539999999999992</v>
      </c>
      <c r="DH22" s="105">
        <f t="shared" si="118"/>
        <v>1.5689000000000002</v>
      </c>
      <c r="DI22" s="131">
        <v>0</v>
      </c>
      <c r="DJ22" s="131">
        <v>0</v>
      </c>
      <c r="DK22" s="95" t="e">
        <f t="shared" si="70"/>
        <v>#DIV/0!</v>
      </c>
      <c r="DL22" s="95">
        <f t="shared" si="71"/>
        <v>0</v>
      </c>
      <c r="DM22" s="94">
        <v>0</v>
      </c>
      <c r="DN22" s="94">
        <v>0</v>
      </c>
      <c r="DO22" s="105" t="e">
        <f t="shared" si="72"/>
        <v>#DIV/0!</v>
      </c>
      <c r="DP22" s="106">
        <f t="shared" si="73"/>
        <v>0</v>
      </c>
      <c r="DQ22" s="106">
        <f t="shared" si="74"/>
        <v>0</v>
      </c>
      <c r="DR22" s="105" t="e">
        <f t="shared" si="75"/>
        <v>#DIV/0!</v>
      </c>
      <c r="DS22" s="136"/>
      <c r="DT22" s="136"/>
      <c r="DU22" s="134" t="e">
        <f t="shared" si="76"/>
        <v>#DIV/0!</v>
      </c>
      <c r="DV22" s="95">
        <f t="shared" si="77"/>
        <v>0</v>
      </c>
      <c r="DW22" s="94"/>
      <c r="DX22" s="94"/>
      <c r="DY22" s="105" t="e">
        <f t="shared" si="78"/>
        <v>#DIV/0!</v>
      </c>
      <c r="DZ22" s="135">
        <f t="shared" si="79"/>
        <v>0</v>
      </c>
      <c r="EA22" s="143">
        <f t="shared" si="80"/>
        <v>0</v>
      </c>
      <c r="EB22" s="105" t="e">
        <f t="shared" si="81"/>
        <v>#DIV/0!</v>
      </c>
      <c r="EC22" s="94"/>
      <c r="ED22" s="94"/>
      <c r="EE22" s="95" t="e">
        <f t="shared" si="82"/>
        <v>#DIV/0!</v>
      </c>
      <c r="EF22" s="95">
        <f t="shared" si="83"/>
        <v>0</v>
      </c>
      <c r="EG22" s="94"/>
      <c r="EH22" s="94"/>
      <c r="EI22" s="105" t="e">
        <f t="shared" si="84"/>
        <v>#DIV/0!</v>
      </c>
      <c r="EJ22" s="106">
        <f t="shared" si="85"/>
        <v>0</v>
      </c>
      <c r="EK22" s="106">
        <f t="shared" si="86"/>
        <v>0</v>
      </c>
      <c r="EL22" s="105" t="e">
        <f t="shared" si="87"/>
        <v>#DIV/0!</v>
      </c>
      <c r="EM22" s="94"/>
      <c r="EN22" s="94"/>
      <c r="EO22" s="95" t="e">
        <f t="shared" si="88"/>
        <v>#DIV/0!</v>
      </c>
      <c r="EP22" s="95">
        <f t="shared" si="89"/>
        <v>0</v>
      </c>
      <c r="EQ22" s="94"/>
      <c r="ER22" s="94"/>
      <c r="ES22" s="105" t="e">
        <f t="shared" si="90"/>
        <v>#DIV/0!</v>
      </c>
      <c r="ET22" s="106">
        <f t="shared" si="91"/>
        <v>0</v>
      </c>
      <c r="EU22" s="106">
        <f t="shared" si="92"/>
        <v>0</v>
      </c>
      <c r="EV22" s="105" t="e">
        <f t="shared" si="93"/>
        <v>#DIV/0!</v>
      </c>
      <c r="EW22" s="136">
        <v>113.63935230188669</v>
      </c>
      <c r="EX22" s="136"/>
      <c r="EY22" s="95" t="e">
        <f t="shared" si="94"/>
        <v>#DIV/0!</v>
      </c>
      <c r="EZ22" s="95">
        <f t="shared" si="95"/>
        <v>0.01885634542180542</v>
      </c>
      <c r="FA22" s="153">
        <v>111.9824760754717</v>
      </c>
      <c r="FB22" s="153"/>
      <c r="FC22" s="105" t="e">
        <f t="shared" si="96"/>
        <v>#DIV/0!</v>
      </c>
      <c r="FD22" s="106">
        <f t="shared" si="97"/>
        <v>1.6568762264149939</v>
      </c>
      <c r="FE22" s="106">
        <f t="shared" si="98"/>
        <v>0</v>
      </c>
      <c r="FF22" s="105" t="e">
        <f t="shared" si="99"/>
        <v>#DIV/0!</v>
      </c>
      <c r="FG22" s="94"/>
      <c r="FH22" s="94"/>
      <c r="FI22" s="95" t="e">
        <f t="shared" si="100"/>
        <v>#DIV/0!</v>
      </c>
      <c r="FJ22" s="95">
        <f t="shared" si="101"/>
        <v>0</v>
      </c>
      <c r="FK22" s="94"/>
      <c r="FL22" s="94"/>
      <c r="FM22" s="105" t="e">
        <f t="shared" si="102"/>
        <v>#DIV/0!</v>
      </c>
      <c r="FN22" s="106">
        <f t="shared" si="103"/>
        <v>0</v>
      </c>
      <c r="FO22" s="106">
        <f t="shared" si="104"/>
        <v>0</v>
      </c>
      <c r="FP22" s="105" t="e">
        <f t="shared" si="105"/>
        <v>#DIV/0!</v>
      </c>
      <c r="FQ22" s="163"/>
      <c r="FR22" s="163"/>
      <c r="FS22" s="95" t="e">
        <f t="shared" si="106"/>
        <v>#DIV/0!</v>
      </c>
      <c r="FT22" s="95">
        <f t="shared" si="107"/>
        <v>0</v>
      </c>
      <c r="FU22" s="166"/>
      <c r="FV22" s="166"/>
      <c r="FW22" s="105" t="e">
        <f t="shared" si="108"/>
        <v>#DIV/0!</v>
      </c>
      <c r="FX22" s="106">
        <f t="shared" si="109"/>
        <v>0</v>
      </c>
      <c r="FY22" s="106">
        <f t="shared" si="110"/>
        <v>0</v>
      </c>
      <c r="FZ22" s="105" t="e">
        <f t="shared" si="111"/>
        <v>#DIV/0!</v>
      </c>
    </row>
    <row r="23" spans="1:182" s="75" customFormat="1" ht="36" customHeight="1">
      <c r="A23" s="96" t="s">
        <v>102</v>
      </c>
      <c r="B23" s="93">
        <f t="shared" si="6"/>
        <v>7569.403868264446</v>
      </c>
      <c r="C23" s="94">
        <f t="shared" si="7"/>
        <v>5702.692758424519</v>
      </c>
      <c r="D23" s="95">
        <f t="shared" si="0"/>
        <v>0.32733853793583</v>
      </c>
      <c r="E23" s="95">
        <f t="shared" si="1"/>
        <v>0.0688</v>
      </c>
      <c r="F23" s="95">
        <f t="shared" si="2"/>
        <v>0.021250636732306243</v>
      </c>
      <c r="G23" s="94">
        <f t="shared" si="8"/>
        <v>5036.975347905955</v>
      </c>
      <c r="H23" s="94">
        <f t="shared" si="9"/>
        <v>3722.7836199150843</v>
      </c>
      <c r="I23" s="105">
        <f t="shared" si="3"/>
        <v>0.353</v>
      </c>
      <c r="J23" s="106">
        <f t="shared" si="4"/>
        <v>2532.4285203584914</v>
      </c>
      <c r="K23" s="106">
        <f t="shared" si="4"/>
        <v>1979.9091385094343</v>
      </c>
      <c r="L23" s="105">
        <f t="shared" si="10"/>
        <v>0.2790999999999999</v>
      </c>
      <c r="M23" s="108">
        <v>5327.06</v>
      </c>
      <c r="N23" s="108">
        <v>4333.18</v>
      </c>
      <c r="O23" s="95">
        <f t="shared" si="11"/>
        <v>0.22936503907061329</v>
      </c>
      <c r="P23" s="95">
        <f t="shared" si="12"/>
        <v>0.7037621578542377</v>
      </c>
      <c r="Q23" s="94">
        <v>3073.99</v>
      </c>
      <c r="R23" s="94">
        <v>2464.34</v>
      </c>
      <c r="S23" s="105">
        <f t="shared" si="5"/>
        <v>0.24740000000000006</v>
      </c>
      <c r="T23" s="106">
        <f t="shared" si="13"/>
        <v>2253.0700000000006</v>
      </c>
      <c r="U23" s="106">
        <f t="shared" si="14"/>
        <v>1868.8400000000001</v>
      </c>
      <c r="V23" s="105">
        <f t="shared" si="15"/>
        <v>0.2056</v>
      </c>
      <c r="W23" s="94">
        <v>423.085635</v>
      </c>
      <c r="X23" s="94">
        <v>0</v>
      </c>
      <c r="Y23" s="95" t="e">
        <f t="shared" si="16"/>
        <v>#DIV/0!</v>
      </c>
      <c r="Z23" s="95">
        <f t="shared" si="17"/>
        <v>0.05589418167708462</v>
      </c>
      <c r="AA23" s="94">
        <v>418.24</v>
      </c>
      <c r="AB23" s="94">
        <v>0</v>
      </c>
      <c r="AC23" s="105" t="e">
        <f t="shared" si="18"/>
        <v>#DIV/0!</v>
      </c>
      <c r="AD23" s="106">
        <f t="shared" si="112"/>
        <v>4.845635000000016</v>
      </c>
      <c r="AE23" s="106">
        <f t="shared" si="113"/>
        <v>0</v>
      </c>
      <c r="AF23" s="105" t="e">
        <f t="shared" si="114"/>
        <v>#DIV/0!</v>
      </c>
      <c r="AG23" s="94">
        <v>680.1203332644458</v>
      </c>
      <c r="AH23" s="94">
        <v>615.044858424518</v>
      </c>
      <c r="AI23" s="95">
        <f t="shared" si="22"/>
        <v>0.1058060626774823</v>
      </c>
      <c r="AJ23" s="95">
        <f t="shared" si="23"/>
        <v>0.08985124127355983</v>
      </c>
      <c r="AK23" s="94">
        <v>568.5430479059547</v>
      </c>
      <c r="AL23" s="94">
        <v>574.669419915084</v>
      </c>
      <c r="AM23" s="105">
        <f t="shared" si="24"/>
        <v>-0.010700000000000043</v>
      </c>
      <c r="AN23" s="106">
        <f t="shared" si="25"/>
        <v>111.57728535849105</v>
      </c>
      <c r="AO23" s="106">
        <f t="shared" si="26"/>
        <v>40.37543850943405</v>
      </c>
      <c r="AP23" s="105">
        <f t="shared" si="27"/>
        <v>1.7635</v>
      </c>
      <c r="AQ23" s="117"/>
      <c r="AR23" s="115">
        <v>0</v>
      </c>
      <c r="AS23" s="95" t="e">
        <f t="shared" si="28"/>
        <v>#DIV/0!</v>
      </c>
      <c r="AT23" s="95">
        <f t="shared" si="29"/>
        <v>0</v>
      </c>
      <c r="AU23" s="116"/>
      <c r="AV23" s="116"/>
      <c r="AW23" s="105" t="e">
        <f t="shared" si="30"/>
        <v>#DIV/0!</v>
      </c>
      <c r="AX23" s="106">
        <f t="shared" si="31"/>
        <v>0</v>
      </c>
      <c r="AY23" s="106">
        <f t="shared" si="32"/>
        <v>0</v>
      </c>
      <c r="AZ23" s="105" t="e">
        <f t="shared" si="33"/>
        <v>#DIV/0!</v>
      </c>
      <c r="BA23" s="120">
        <v>653.3741</v>
      </c>
      <c r="BB23" s="120">
        <v>310.1979</v>
      </c>
      <c r="BC23" s="95">
        <f t="shared" si="34"/>
        <v>1.106313743581114</v>
      </c>
      <c r="BD23" s="95">
        <f t="shared" si="35"/>
        <v>0.08631777500198429</v>
      </c>
      <c r="BE23" s="94">
        <v>567.0536</v>
      </c>
      <c r="BF23" s="94">
        <v>295.6442</v>
      </c>
      <c r="BG23" s="105">
        <f t="shared" si="36"/>
        <v>0.9179999999999999</v>
      </c>
      <c r="BH23" s="106">
        <f t="shared" si="37"/>
        <v>86.32050000000004</v>
      </c>
      <c r="BI23" s="106">
        <f t="shared" si="38"/>
        <v>14.553699999999992</v>
      </c>
      <c r="BJ23" s="105">
        <f t="shared" si="39"/>
        <v>4.9312</v>
      </c>
      <c r="BK23" s="121"/>
      <c r="BL23" s="121"/>
      <c r="BM23" s="95" t="e">
        <f t="shared" si="40"/>
        <v>#DIV/0!</v>
      </c>
      <c r="BN23" s="95">
        <f t="shared" si="41"/>
        <v>0</v>
      </c>
      <c r="BO23" s="94"/>
      <c r="BP23" s="94"/>
      <c r="BQ23" s="105" t="e">
        <f t="shared" si="42"/>
        <v>#DIV/0!</v>
      </c>
      <c r="BR23" s="106">
        <f t="shared" si="43"/>
        <v>0</v>
      </c>
      <c r="BS23" s="106">
        <f t="shared" si="44"/>
        <v>0</v>
      </c>
      <c r="BT23" s="105" t="e">
        <f t="shared" si="45"/>
        <v>#DIV/0!</v>
      </c>
      <c r="BU23" s="94"/>
      <c r="BV23" s="94"/>
      <c r="BW23" s="95" t="e">
        <f t="shared" si="46"/>
        <v>#DIV/0!</v>
      </c>
      <c r="BX23" s="95">
        <f t="shared" si="47"/>
        <v>0</v>
      </c>
      <c r="BY23" s="94"/>
      <c r="BZ23" s="94"/>
      <c r="CA23" s="105" t="e">
        <f t="shared" si="48"/>
        <v>#DIV/0!</v>
      </c>
      <c r="CB23" s="106">
        <f t="shared" si="49"/>
        <v>0</v>
      </c>
      <c r="CC23" s="106">
        <f t="shared" si="50"/>
        <v>0</v>
      </c>
      <c r="CD23" s="105" t="e">
        <f t="shared" si="51"/>
        <v>#DIV/0!</v>
      </c>
      <c r="CE23" s="94">
        <v>0</v>
      </c>
      <c r="CF23" s="94">
        <v>0</v>
      </c>
      <c r="CG23" s="95" t="e">
        <f t="shared" si="52"/>
        <v>#DIV/0!</v>
      </c>
      <c r="CH23" s="95">
        <f t="shared" si="53"/>
        <v>0</v>
      </c>
      <c r="CI23" s="94">
        <v>0</v>
      </c>
      <c r="CJ23" s="94">
        <v>0</v>
      </c>
      <c r="CK23" s="105" t="e">
        <f t="shared" si="54"/>
        <v>#DIV/0!</v>
      </c>
      <c r="CL23" s="106">
        <f t="shared" si="55"/>
        <v>0</v>
      </c>
      <c r="CM23" s="106">
        <f t="shared" si="56"/>
        <v>0</v>
      </c>
      <c r="CN23" s="105" t="e">
        <f t="shared" si="57"/>
        <v>#DIV/0!</v>
      </c>
      <c r="CO23" s="129">
        <v>400.55</v>
      </c>
      <c r="CP23" s="129">
        <v>444.27</v>
      </c>
      <c r="CQ23" s="95">
        <f t="shared" si="58"/>
        <v>-0.09840862538546373</v>
      </c>
      <c r="CR23" s="95">
        <f t="shared" si="59"/>
        <v>0.05291698091039239</v>
      </c>
      <c r="CS23" s="94">
        <v>346.51</v>
      </c>
      <c r="CT23" s="94">
        <v>388.13</v>
      </c>
      <c r="CU23" s="105">
        <f t="shared" si="60"/>
        <v>-0.10719999999999996</v>
      </c>
      <c r="CV23" s="106">
        <f t="shared" si="61"/>
        <v>54.04000000000002</v>
      </c>
      <c r="CW23" s="106">
        <f t="shared" si="62"/>
        <v>56.139999999999986</v>
      </c>
      <c r="CX23" s="105">
        <f t="shared" si="63"/>
        <v>-0.03739999999999999</v>
      </c>
      <c r="CY23" s="94">
        <v>85.21379999999999</v>
      </c>
      <c r="CZ23" s="94">
        <v>0</v>
      </c>
      <c r="DA23" s="95" t="e">
        <f t="shared" si="64"/>
        <v>#DIV/0!</v>
      </c>
      <c r="DB23" s="95">
        <f t="shared" si="65"/>
        <v>0.011257663282741217</v>
      </c>
      <c r="DC23" s="94">
        <v>62.63869999999999</v>
      </c>
      <c r="DD23" s="94">
        <v>0</v>
      </c>
      <c r="DE23" s="105" t="e">
        <f t="shared" si="115"/>
        <v>#DIV/0!</v>
      </c>
      <c r="DF23" s="106">
        <f t="shared" si="116"/>
        <v>22.5751</v>
      </c>
      <c r="DG23" s="106">
        <f t="shared" si="117"/>
        <v>0</v>
      </c>
      <c r="DH23" s="105" t="e">
        <f t="shared" si="118"/>
        <v>#DIV/0!</v>
      </c>
      <c r="DI23" s="131">
        <v>0</v>
      </c>
      <c r="DJ23" s="131">
        <v>0</v>
      </c>
      <c r="DK23" s="95" t="e">
        <f t="shared" si="70"/>
        <v>#DIV/0!</v>
      </c>
      <c r="DL23" s="95">
        <f t="shared" si="71"/>
        <v>0</v>
      </c>
      <c r="DM23" s="94">
        <v>0</v>
      </c>
      <c r="DN23" s="94">
        <v>0</v>
      </c>
      <c r="DO23" s="105" t="e">
        <f t="shared" si="72"/>
        <v>#DIV/0!</v>
      </c>
      <c r="DP23" s="106">
        <f t="shared" si="73"/>
        <v>0</v>
      </c>
      <c r="DQ23" s="106">
        <f t="shared" si="74"/>
        <v>0</v>
      </c>
      <c r="DR23" s="105" t="e">
        <f t="shared" si="75"/>
        <v>#DIV/0!</v>
      </c>
      <c r="DS23" s="136"/>
      <c r="DT23" s="136"/>
      <c r="DU23" s="134" t="e">
        <f t="shared" si="76"/>
        <v>#DIV/0!</v>
      </c>
      <c r="DV23" s="95">
        <f t="shared" si="77"/>
        <v>0</v>
      </c>
      <c r="DW23" s="94"/>
      <c r="DX23" s="94"/>
      <c r="DY23" s="105" t="e">
        <f t="shared" si="78"/>
        <v>#DIV/0!</v>
      </c>
      <c r="DZ23" s="135">
        <f t="shared" si="79"/>
        <v>0</v>
      </c>
      <c r="EA23" s="143">
        <f t="shared" si="80"/>
        <v>0</v>
      </c>
      <c r="EB23" s="105" t="e">
        <f t="shared" si="81"/>
        <v>#DIV/0!</v>
      </c>
      <c r="EC23" s="94"/>
      <c r="ED23" s="94"/>
      <c r="EE23" s="95" t="e">
        <f t="shared" si="82"/>
        <v>#DIV/0!</v>
      </c>
      <c r="EF23" s="95">
        <f t="shared" si="83"/>
        <v>0</v>
      </c>
      <c r="EG23" s="94"/>
      <c r="EH23" s="94"/>
      <c r="EI23" s="105" t="e">
        <f t="shared" si="84"/>
        <v>#DIV/0!</v>
      </c>
      <c r="EJ23" s="106">
        <f t="shared" si="85"/>
        <v>0</v>
      </c>
      <c r="EK23" s="106">
        <f t="shared" si="86"/>
        <v>0</v>
      </c>
      <c r="EL23" s="105" t="e">
        <f t="shared" si="87"/>
        <v>#DIV/0!</v>
      </c>
      <c r="EM23" s="94"/>
      <c r="EN23" s="94"/>
      <c r="EO23" s="95" t="e">
        <f t="shared" si="88"/>
        <v>#DIV/0!</v>
      </c>
      <c r="EP23" s="95">
        <f t="shared" si="89"/>
        <v>0</v>
      </c>
      <c r="EQ23" s="94"/>
      <c r="ER23" s="94"/>
      <c r="ES23" s="105" t="e">
        <f t="shared" si="90"/>
        <v>#DIV/0!</v>
      </c>
      <c r="ET23" s="106">
        <f t="shared" si="91"/>
        <v>0</v>
      </c>
      <c r="EU23" s="106">
        <f t="shared" si="92"/>
        <v>0</v>
      </c>
      <c r="EV23" s="105" t="e">
        <f t="shared" si="93"/>
        <v>#DIV/0!</v>
      </c>
      <c r="EW23" s="136"/>
      <c r="EX23" s="136"/>
      <c r="EY23" s="95" t="e">
        <f t="shared" si="94"/>
        <v>#DIV/0!</v>
      </c>
      <c r="EZ23" s="95">
        <f t="shared" si="95"/>
        <v>0</v>
      </c>
      <c r="FA23" s="153"/>
      <c r="FB23" s="153"/>
      <c r="FC23" s="105" t="e">
        <f t="shared" si="96"/>
        <v>#DIV/0!</v>
      </c>
      <c r="FD23" s="106">
        <f t="shared" si="97"/>
        <v>0</v>
      </c>
      <c r="FE23" s="106">
        <f t="shared" si="98"/>
        <v>0</v>
      </c>
      <c r="FF23" s="105" t="e">
        <f t="shared" si="99"/>
        <v>#DIV/0!</v>
      </c>
      <c r="FG23" s="94"/>
      <c r="FH23" s="94"/>
      <c r="FI23" s="95" t="e">
        <f t="shared" si="100"/>
        <v>#DIV/0!</v>
      </c>
      <c r="FJ23" s="95">
        <f t="shared" si="101"/>
        <v>0</v>
      </c>
      <c r="FK23" s="94"/>
      <c r="FL23" s="94"/>
      <c r="FM23" s="105" t="e">
        <f t="shared" si="102"/>
        <v>#DIV/0!</v>
      </c>
      <c r="FN23" s="106">
        <f t="shared" si="103"/>
        <v>0</v>
      </c>
      <c r="FO23" s="106">
        <f t="shared" si="104"/>
        <v>0</v>
      </c>
      <c r="FP23" s="105" t="e">
        <f t="shared" si="105"/>
        <v>#DIV/0!</v>
      </c>
      <c r="FQ23" s="163"/>
      <c r="FR23" s="163"/>
      <c r="FS23" s="95" t="e">
        <f t="shared" si="106"/>
        <v>#DIV/0!</v>
      </c>
      <c r="FT23" s="95">
        <f t="shared" si="107"/>
        <v>0</v>
      </c>
      <c r="FU23" s="166"/>
      <c r="FV23" s="166"/>
      <c r="FW23" s="105" t="e">
        <f t="shared" si="108"/>
        <v>#DIV/0!</v>
      </c>
      <c r="FX23" s="106">
        <f t="shared" si="109"/>
        <v>0</v>
      </c>
      <c r="FY23" s="106">
        <f t="shared" si="110"/>
        <v>0</v>
      </c>
      <c r="FZ23" s="105" t="e">
        <f t="shared" si="111"/>
        <v>#DIV/0!</v>
      </c>
    </row>
    <row r="24" spans="1:182" s="75" customFormat="1" ht="36" customHeight="1">
      <c r="A24" s="96" t="s">
        <v>103</v>
      </c>
      <c r="B24" s="93">
        <f t="shared" si="6"/>
        <v>8637.44393671698</v>
      </c>
      <c r="C24" s="94">
        <f t="shared" si="7"/>
        <v>7823.246649413665</v>
      </c>
      <c r="D24" s="95">
        <f t="shared" si="0"/>
        <v>0.10407409145975692</v>
      </c>
      <c r="E24" s="95">
        <f t="shared" si="1"/>
        <v>0.03</v>
      </c>
      <c r="F24" s="95">
        <f t="shared" si="2"/>
        <v>0.024249093665670574</v>
      </c>
      <c r="G24" s="94">
        <f t="shared" si="8"/>
        <v>5004.358063735848</v>
      </c>
      <c r="H24" s="94">
        <f t="shared" si="9"/>
        <v>4527.295546677815</v>
      </c>
      <c r="I24" s="105">
        <f t="shared" si="3"/>
        <v>0.10539999999999994</v>
      </c>
      <c r="J24" s="106">
        <f t="shared" si="4"/>
        <v>3633.0858729811316</v>
      </c>
      <c r="K24" s="106">
        <f t="shared" si="4"/>
        <v>3295.9511027358503</v>
      </c>
      <c r="L24" s="105">
        <f t="shared" si="10"/>
        <v>0.10230000000000006</v>
      </c>
      <c r="M24" s="108">
        <v>6639.24</v>
      </c>
      <c r="N24" s="108">
        <v>6604.71</v>
      </c>
      <c r="O24" s="95">
        <f t="shared" si="11"/>
        <v>0.005228087228659509</v>
      </c>
      <c r="P24" s="95">
        <f t="shared" si="12"/>
        <v>0.7686579558307987</v>
      </c>
      <c r="Q24" s="94">
        <v>3403.14</v>
      </c>
      <c r="R24" s="94">
        <v>3413.47</v>
      </c>
      <c r="S24" s="105">
        <f t="shared" si="5"/>
        <v>-0.0030000000000000027</v>
      </c>
      <c r="T24" s="106">
        <f t="shared" si="13"/>
        <v>3236.1</v>
      </c>
      <c r="U24" s="106">
        <f t="shared" si="14"/>
        <v>3191.2400000000002</v>
      </c>
      <c r="V24" s="105">
        <f t="shared" si="15"/>
        <v>0.014100000000000001</v>
      </c>
      <c r="W24" s="94">
        <v>868.6059049999993</v>
      </c>
      <c r="X24" s="94">
        <v>774.4217119042457</v>
      </c>
      <c r="Y24" s="95">
        <f t="shared" si="16"/>
        <v>0.12161874034259915</v>
      </c>
      <c r="Z24" s="95">
        <f t="shared" si="17"/>
        <v>0.10056284143363704</v>
      </c>
      <c r="AA24" s="94">
        <v>628</v>
      </c>
      <c r="AB24" s="94">
        <v>709.1237579042457</v>
      </c>
      <c r="AC24" s="105">
        <f t="shared" si="18"/>
        <v>-0.11439999999999995</v>
      </c>
      <c r="AD24" s="106">
        <f t="shared" si="112"/>
        <v>240.60590499999932</v>
      </c>
      <c r="AE24" s="106">
        <f t="shared" si="113"/>
        <v>65.297954</v>
      </c>
      <c r="AF24" s="105">
        <f t="shared" si="114"/>
        <v>2.6847</v>
      </c>
      <c r="AG24" s="94">
        <v>514.403790716981</v>
      </c>
      <c r="AH24" s="94">
        <v>134.0693375094189</v>
      </c>
      <c r="AI24" s="95">
        <f t="shared" si="22"/>
        <v>2.8368489042533094</v>
      </c>
      <c r="AJ24" s="95">
        <f t="shared" si="23"/>
        <v>0.059555094595786354</v>
      </c>
      <c r="AK24" s="94">
        <v>446.1863187358491</v>
      </c>
      <c r="AL24" s="94">
        <v>123.23928877356984</v>
      </c>
      <c r="AM24" s="105">
        <f t="shared" si="24"/>
        <v>2.6205</v>
      </c>
      <c r="AN24" s="106">
        <f t="shared" si="25"/>
        <v>68.2174719811319</v>
      </c>
      <c r="AO24" s="106">
        <f t="shared" si="26"/>
        <v>10.830048735849047</v>
      </c>
      <c r="AP24" s="105">
        <f t="shared" si="27"/>
        <v>5.2989</v>
      </c>
      <c r="AQ24" s="117"/>
      <c r="AR24" s="115">
        <v>0</v>
      </c>
      <c r="AS24" s="95" t="e">
        <f t="shared" si="28"/>
        <v>#DIV/0!</v>
      </c>
      <c r="AT24" s="95">
        <f t="shared" si="29"/>
        <v>0</v>
      </c>
      <c r="AU24" s="116"/>
      <c r="AV24" s="116"/>
      <c r="AW24" s="105" t="e">
        <f t="shared" si="30"/>
        <v>#DIV/0!</v>
      </c>
      <c r="AX24" s="106">
        <f t="shared" si="31"/>
        <v>0</v>
      </c>
      <c r="AY24" s="106">
        <f t="shared" si="32"/>
        <v>0</v>
      </c>
      <c r="AZ24" s="105" t="e">
        <f t="shared" si="33"/>
        <v>#DIV/0!</v>
      </c>
      <c r="BA24" s="120">
        <v>401.3008</v>
      </c>
      <c r="BB24" s="120">
        <v>310.0456</v>
      </c>
      <c r="BC24" s="95">
        <f t="shared" si="34"/>
        <v>0.2943283181570711</v>
      </c>
      <c r="BD24" s="95">
        <f t="shared" si="35"/>
        <v>0.04646059678536461</v>
      </c>
      <c r="BE24" s="94">
        <v>350.1852</v>
      </c>
      <c r="BF24" s="94">
        <v>281.4625</v>
      </c>
      <c r="BG24" s="105">
        <f t="shared" si="36"/>
        <v>0.24419999999999997</v>
      </c>
      <c r="BH24" s="106">
        <f t="shared" si="37"/>
        <v>51.11559999999997</v>
      </c>
      <c r="BI24" s="106">
        <f t="shared" si="38"/>
        <v>28.5831</v>
      </c>
      <c r="BJ24" s="105">
        <f t="shared" si="39"/>
        <v>0.7883</v>
      </c>
      <c r="BK24" s="121"/>
      <c r="BL24" s="121"/>
      <c r="BM24" s="95" t="e">
        <f t="shared" si="40"/>
        <v>#DIV/0!</v>
      </c>
      <c r="BN24" s="95">
        <f t="shared" si="41"/>
        <v>0</v>
      </c>
      <c r="BO24" s="94"/>
      <c r="BP24" s="94"/>
      <c r="BQ24" s="105" t="e">
        <f t="shared" si="42"/>
        <v>#DIV/0!</v>
      </c>
      <c r="BR24" s="106">
        <f t="shared" si="43"/>
        <v>0</v>
      </c>
      <c r="BS24" s="106">
        <f t="shared" si="44"/>
        <v>0</v>
      </c>
      <c r="BT24" s="105" t="e">
        <f t="shared" si="45"/>
        <v>#DIV/0!</v>
      </c>
      <c r="BU24" s="94">
        <v>155.97344099999964</v>
      </c>
      <c r="BV24" s="94"/>
      <c r="BW24" s="95" t="e">
        <f t="shared" si="46"/>
        <v>#DIV/0!</v>
      </c>
      <c r="BX24" s="95">
        <f t="shared" si="47"/>
        <v>0.018057823835703396</v>
      </c>
      <c r="BY24" s="94">
        <v>119.13654499999964</v>
      </c>
      <c r="BZ24" s="94"/>
      <c r="CA24" s="105" t="e">
        <f t="shared" si="48"/>
        <v>#DIV/0!</v>
      </c>
      <c r="CB24" s="106">
        <f t="shared" si="49"/>
        <v>36.836895999999996</v>
      </c>
      <c r="CC24" s="106">
        <f t="shared" si="50"/>
        <v>0</v>
      </c>
      <c r="CD24" s="105" t="e">
        <f t="shared" si="51"/>
        <v>#DIV/0!</v>
      </c>
      <c r="CE24" s="94">
        <v>0</v>
      </c>
      <c r="CF24" s="94">
        <v>0</v>
      </c>
      <c r="CG24" s="95" t="e">
        <f t="shared" si="52"/>
        <v>#DIV/0!</v>
      </c>
      <c r="CH24" s="95">
        <f t="shared" si="53"/>
        <v>0</v>
      </c>
      <c r="CI24" s="94">
        <v>0</v>
      </c>
      <c r="CJ24" s="94">
        <v>0</v>
      </c>
      <c r="CK24" s="105" t="e">
        <f t="shared" si="54"/>
        <v>#DIV/0!</v>
      </c>
      <c r="CL24" s="106">
        <f t="shared" si="55"/>
        <v>0</v>
      </c>
      <c r="CM24" s="106">
        <f t="shared" si="56"/>
        <v>0</v>
      </c>
      <c r="CN24" s="105" t="e">
        <f t="shared" si="57"/>
        <v>#DIV/0!</v>
      </c>
      <c r="CO24" s="129">
        <v>57.92</v>
      </c>
      <c r="CP24" s="129">
        <v>0</v>
      </c>
      <c r="CQ24" s="95" t="e">
        <f t="shared" si="58"/>
        <v>#DIV/0!</v>
      </c>
      <c r="CR24" s="95">
        <f t="shared" si="59"/>
        <v>0.006705687518709952</v>
      </c>
      <c r="CS24" s="94">
        <v>57.71</v>
      </c>
      <c r="CT24" s="94"/>
      <c r="CU24" s="105" t="e">
        <f t="shared" si="60"/>
        <v>#DIV/0!</v>
      </c>
      <c r="CV24" s="106">
        <f t="shared" si="61"/>
        <v>0.21000000000000085</v>
      </c>
      <c r="CW24" s="106">
        <f t="shared" si="62"/>
        <v>0</v>
      </c>
      <c r="CX24" s="105" t="e">
        <f t="shared" si="63"/>
        <v>#DIV/0!</v>
      </c>
      <c r="CY24" s="94">
        <v>0</v>
      </c>
      <c r="CZ24" s="94">
        <v>0</v>
      </c>
      <c r="DA24" s="95" t="e">
        <f t="shared" si="64"/>
        <v>#DIV/0!</v>
      </c>
      <c r="DB24" s="95">
        <f t="shared" si="65"/>
        <v>0</v>
      </c>
      <c r="DC24" s="94">
        <v>0</v>
      </c>
      <c r="DD24" s="94">
        <v>0</v>
      </c>
      <c r="DE24" s="105" t="e">
        <f t="shared" si="115"/>
        <v>#DIV/0!</v>
      </c>
      <c r="DF24" s="106">
        <f t="shared" si="116"/>
        <v>0</v>
      </c>
      <c r="DG24" s="106">
        <f t="shared" si="117"/>
        <v>0</v>
      </c>
      <c r="DH24" s="105" t="e">
        <f t="shared" si="118"/>
        <v>#DIV/0!</v>
      </c>
      <c r="DI24" s="131">
        <v>0</v>
      </c>
      <c r="DJ24" s="131">
        <v>0</v>
      </c>
      <c r="DK24" s="95" t="e">
        <f t="shared" si="70"/>
        <v>#DIV/0!</v>
      </c>
      <c r="DL24" s="95">
        <f t="shared" si="71"/>
        <v>0</v>
      </c>
      <c r="DM24" s="94">
        <v>0</v>
      </c>
      <c r="DN24" s="94">
        <v>0</v>
      </c>
      <c r="DO24" s="105" t="e">
        <f t="shared" si="72"/>
        <v>#DIV/0!</v>
      </c>
      <c r="DP24" s="106">
        <f t="shared" si="73"/>
        <v>0</v>
      </c>
      <c r="DQ24" s="106">
        <f t="shared" si="74"/>
        <v>0</v>
      </c>
      <c r="DR24" s="105" t="e">
        <f t="shared" si="75"/>
        <v>#DIV/0!</v>
      </c>
      <c r="DS24" s="136"/>
      <c r="DT24" s="136"/>
      <c r="DU24" s="134" t="e">
        <f t="shared" si="76"/>
        <v>#DIV/0!</v>
      </c>
      <c r="DV24" s="95">
        <f t="shared" si="77"/>
        <v>0</v>
      </c>
      <c r="DW24" s="94"/>
      <c r="DX24" s="94"/>
      <c r="DY24" s="105" t="e">
        <f t="shared" si="78"/>
        <v>#DIV/0!</v>
      </c>
      <c r="DZ24" s="135">
        <f t="shared" si="79"/>
        <v>0</v>
      </c>
      <c r="EA24" s="143">
        <f t="shared" si="80"/>
        <v>0</v>
      </c>
      <c r="EB24" s="105" t="e">
        <f t="shared" si="81"/>
        <v>#DIV/0!</v>
      </c>
      <c r="EC24" s="94"/>
      <c r="ED24" s="94"/>
      <c r="EE24" s="95" t="e">
        <f t="shared" si="82"/>
        <v>#DIV/0!</v>
      </c>
      <c r="EF24" s="95">
        <f t="shared" si="83"/>
        <v>0</v>
      </c>
      <c r="EG24" s="94"/>
      <c r="EH24" s="94"/>
      <c r="EI24" s="105" t="e">
        <f t="shared" si="84"/>
        <v>#DIV/0!</v>
      </c>
      <c r="EJ24" s="106">
        <f t="shared" si="85"/>
        <v>0</v>
      </c>
      <c r="EK24" s="106">
        <f t="shared" si="86"/>
        <v>0</v>
      </c>
      <c r="EL24" s="105" t="e">
        <f t="shared" si="87"/>
        <v>#DIV/0!</v>
      </c>
      <c r="EM24" s="94"/>
      <c r="EN24" s="94"/>
      <c r="EO24" s="95" t="e">
        <f t="shared" si="88"/>
        <v>#DIV/0!</v>
      </c>
      <c r="EP24" s="95">
        <f t="shared" si="89"/>
        <v>0</v>
      </c>
      <c r="EQ24" s="94"/>
      <c r="ER24" s="94"/>
      <c r="ES24" s="105" t="e">
        <f t="shared" si="90"/>
        <v>#DIV/0!</v>
      </c>
      <c r="ET24" s="106">
        <f t="shared" si="91"/>
        <v>0</v>
      </c>
      <c r="EU24" s="106">
        <f t="shared" si="92"/>
        <v>0</v>
      </c>
      <c r="EV24" s="105" t="e">
        <f t="shared" si="93"/>
        <v>#DIV/0!</v>
      </c>
      <c r="EW24" s="136"/>
      <c r="EX24" s="136"/>
      <c r="EY24" s="95" t="e">
        <f t="shared" si="94"/>
        <v>#DIV/0!</v>
      </c>
      <c r="EZ24" s="95">
        <f t="shared" si="95"/>
        <v>0</v>
      </c>
      <c r="FA24" s="153"/>
      <c r="FB24" s="153"/>
      <c r="FC24" s="105" t="e">
        <f t="shared" si="96"/>
        <v>#DIV/0!</v>
      </c>
      <c r="FD24" s="106">
        <f t="shared" si="97"/>
        <v>0</v>
      </c>
      <c r="FE24" s="106">
        <f t="shared" si="98"/>
        <v>0</v>
      </c>
      <c r="FF24" s="105" t="e">
        <f t="shared" si="99"/>
        <v>#DIV/0!</v>
      </c>
      <c r="FG24" s="94"/>
      <c r="FH24" s="94"/>
      <c r="FI24" s="95" t="e">
        <f t="shared" si="100"/>
        <v>#DIV/0!</v>
      </c>
      <c r="FJ24" s="95">
        <f t="shared" si="101"/>
        <v>0</v>
      </c>
      <c r="FK24" s="94"/>
      <c r="FL24" s="94"/>
      <c r="FM24" s="105" t="e">
        <f t="shared" si="102"/>
        <v>#DIV/0!</v>
      </c>
      <c r="FN24" s="106">
        <f t="shared" si="103"/>
        <v>0</v>
      </c>
      <c r="FO24" s="106">
        <f t="shared" si="104"/>
        <v>0</v>
      </c>
      <c r="FP24" s="105" t="e">
        <f t="shared" si="105"/>
        <v>#DIV/0!</v>
      </c>
      <c r="FQ24" s="163"/>
      <c r="FR24" s="163"/>
      <c r="FS24" s="95" t="e">
        <f t="shared" si="106"/>
        <v>#DIV/0!</v>
      </c>
      <c r="FT24" s="95">
        <f t="shared" si="107"/>
        <v>0</v>
      </c>
      <c r="FU24" s="166"/>
      <c r="FV24" s="166"/>
      <c r="FW24" s="105" t="e">
        <f t="shared" si="108"/>
        <v>#DIV/0!</v>
      </c>
      <c r="FX24" s="106">
        <f t="shared" si="109"/>
        <v>0</v>
      </c>
      <c r="FY24" s="106">
        <f t="shared" si="110"/>
        <v>0</v>
      </c>
      <c r="FZ24" s="105" t="e">
        <f t="shared" si="111"/>
        <v>#DIV/0!</v>
      </c>
    </row>
    <row r="25" spans="1:182" s="77" customFormat="1" ht="36" customHeight="1">
      <c r="A25" s="97" t="s">
        <v>104</v>
      </c>
      <c r="B25" s="93">
        <f t="shared" si="6"/>
        <v>356196.5678306981</v>
      </c>
      <c r="C25" s="94">
        <f t="shared" si="7"/>
        <v>329062.82016326365</v>
      </c>
      <c r="D25" s="95">
        <f t="shared" si="0"/>
        <v>0.08245765247490468</v>
      </c>
      <c r="E25" s="95">
        <f t="shared" si="1"/>
        <v>1</v>
      </c>
      <c r="F25" s="95">
        <f aca="true" t="shared" si="119" ref="F25:K25">SUM(F7:F24)</f>
        <v>0.9999999999999998</v>
      </c>
      <c r="G25" s="94">
        <f t="shared" si="119"/>
        <v>230333.07272886793</v>
      </c>
      <c r="H25" s="94">
        <f t="shared" si="119"/>
        <v>215454.57681228247</v>
      </c>
      <c r="I25" s="109">
        <f t="shared" si="3"/>
        <v>0.06909999999999994</v>
      </c>
      <c r="J25" s="106">
        <f t="shared" si="119"/>
        <v>125863.49510183006</v>
      </c>
      <c r="K25" s="106">
        <f t="shared" si="119"/>
        <v>111681.46335098115</v>
      </c>
      <c r="L25" s="105">
        <f t="shared" si="10"/>
        <v>0.127</v>
      </c>
      <c r="M25" s="106">
        <f>SUM(M7:M24)</f>
        <v>208318.42</v>
      </c>
      <c r="N25" s="106">
        <f>SUM(N7:N24)</f>
        <v>187034.12999999998</v>
      </c>
      <c r="O25" s="95">
        <f t="shared" si="11"/>
        <v>0.1137989627882357</v>
      </c>
      <c r="P25" s="95">
        <f t="shared" si="12"/>
        <v>0.5848411770744931</v>
      </c>
      <c r="Q25" s="106">
        <f>SUM(Q7:Q24)</f>
        <v>106132.30000000002</v>
      </c>
      <c r="R25" s="106">
        <f>SUM(R7:R24)</f>
        <v>95534.38</v>
      </c>
      <c r="S25" s="105">
        <f t="shared" si="5"/>
        <v>0.1109</v>
      </c>
      <c r="T25" s="106">
        <f t="shared" si="13"/>
        <v>102186.12</v>
      </c>
      <c r="U25" s="106">
        <f t="shared" si="14"/>
        <v>91499.74999999997</v>
      </c>
      <c r="V25" s="105">
        <f t="shared" si="15"/>
        <v>0.11680000000000001</v>
      </c>
      <c r="W25" s="106">
        <f>SUM(W7:W24)</f>
        <v>28033.041843999894</v>
      </c>
      <c r="X25" s="106">
        <f>SUM(X7:X24)</f>
        <v>24073.140655810774</v>
      </c>
      <c r="Y25" s="95">
        <f t="shared" si="16"/>
        <v>0.16449458111039114</v>
      </c>
      <c r="Z25" s="95">
        <f t="shared" si="17"/>
        <v>0.07870104424286348</v>
      </c>
      <c r="AA25" s="106">
        <f>SUM(AA7:AA24)</f>
        <v>22787.809999999998</v>
      </c>
      <c r="AB25" s="106">
        <f>SUM(AB7:AB24)</f>
        <v>21188.107856810788</v>
      </c>
      <c r="AC25" s="105">
        <f t="shared" si="18"/>
        <v>0.0754999999999999</v>
      </c>
      <c r="AD25" s="106">
        <f t="shared" si="112"/>
        <v>5245.231843999896</v>
      </c>
      <c r="AE25" s="106">
        <f t="shared" si="113"/>
        <v>2885.032798999986</v>
      </c>
      <c r="AF25" s="105">
        <f t="shared" si="114"/>
        <v>0.8181</v>
      </c>
      <c r="AG25" s="106">
        <f>SUM(AG7:AG24)</f>
        <v>47218.79288113208</v>
      </c>
      <c r="AH25" s="106">
        <f>SUM(AH7:AH24)</f>
        <v>42429.09810045284</v>
      </c>
      <c r="AI25" s="95">
        <f t="shared" si="22"/>
        <v>0.1128870278915527</v>
      </c>
      <c r="AJ25" s="95">
        <f t="shared" si="23"/>
        <v>0.1325638626130036</v>
      </c>
      <c r="AK25" s="106">
        <f>SUM(AK7:AK24)</f>
        <v>42812.75078150945</v>
      </c>
      <c r="AL25" s="106">
        <f>SUM(AL7:AL24)</f>
        <v>38950.1077744717</v>
      </c>
      <c r="AM25" s="105">
        <f t="shared" si="24"/>
        <v>0.09919999999999995</v>
      </c>
      <c r="AN25" s="106">
        <f t="shared" si="25"/>
        <v>4406.042099622631</v>
      </c>
      <c r="AO25" s="106">
        <f t="shared" si="26"/>
        <v>3478.99032598114</v>
      </c>
      <c r="AP25" s="105">
        <f t="shared" si="27"/>
        <v>0.26649999999999996</v>
      </c>
      <c r="AQ25" s="106">
        <f>SUM(AQ7:AQ24)</f>
        <v>2619.5899999999997</v>
      </c>
      <c r="AR25" s="106">
        <f>SUM(AR7:AR24)</f>
        <v>2508.1600000000003</v>
      </c>
      <c r="AS25" s="95">
        <f t="shared" si="28"/>
        <v>0.04442699030364864</v>
      </c>
      <c r="AT25" s="95">
        <f t="shared" si="29"/>
        <v>0.007354338128392925</v>
      </c>
      <c r="AU25" s="106">
        <f>SUM(AU7:AU24)</f>
        <v>1991.9799999999998</v>
      </c>
      <c r="AV25" s="106">
        <f>SUM(AV7:AV24)</f>
        <v>1766.5800000000002</v>
      </c>
      <c r="AW25" s="105">
        <f t="shared" si="30"/>
        <v>0.12759999999999994</v>
      </c>
      <c r="AX25" s="106">
        <f t="shared" si="31"/>
        <v>627.6099999999999</v>
      </c>
      <c r="AY25" s="106">
        <f t="shared" si="32"/>
        <v>741.5800000000002</v>
      </c>
      <c r="AZ25" s="105">
        <f t="shared" si="33"/>
        <v>-0.15369999999999995</v>
      </c>
      <c r="BA25" s="106">
        <f>SUM(BA7:BA24)</f>
        <v>12935.847999999998</v>
      </c>
      <c r="BB25" s="106">
        <f>SUM(BB7:BB24)</f>
        <v>13992.2262</v>
      </c>
      <c r="BC25" s="95">
        <f t="shared" si="34"/>
        <v>-0.07549750732303064</v>
      </c>
      <c r="BD25" s="95">
        <f t="shared" si="35"/>
        <v>0.036316599227167366</v>
      </c>
      <c r="BE25" s="106">
        <f>SUM(BE7:BE24)</f>
        <v>10853.220100000002</v>
      </c>
      <c r="BF25" s="106">
        <f>SUM(BF7:BF24)</f>
        <v>11952.3651</v>
      </c>
      <c r="BG25" s="105">
        <f t="shared" si="36"/>
        <v>-0.09199999999999997</v>
      </c>
      <c r="BH25" s="106">
        <f t="shared" si="37"/>
        <v>2082.627899999996</v>
      </c>
      <c r="BI25" s="106">
        <f t="shared" si="38"/>
        <v>2039.8610999999983</v>
      </c>
      <c r="BJ25" s="105">
        <f t="shared" si="39"/>
        <v>0.020999999999999908</v>
      </c>
      <c r="BK25" s="106">
        <f>SUM(BK7:BK24)</f>
        <v>2657.72</v>
      </c>
      <c r="BL25" s="106">
        <v>5406.009999999999</v>
      </c>
      <c r="BM25" s="95">
        <f t="shared" si="40"/>
        <v>-0.5083767880562559</v>
      </c>
      <c r="BN25" s="95">
        <f t="shared" si="41"/>
        <v>0.007461385762883675</v>
      </c>
      <c r="BO25" s="106">
        <f>SUM(BO7:BO24)</f>
        <v>2267.8200000000006</v>
      </c>
      <c r="BP25" s="106">
        <v>5222.109999999999</v>
      </c>
      <c r="BQ25" s="105">
        <f t="shared" si="42"/>
        <v>-0.5657</v>
      </c>
      <c r="BR25" s="106">
        <f t="shared" si="43"/>
        <v>389.8999999999992</v>
      </c>
      <c r="BS25" s="106">
        <f t="shared" si="44"/>
        <v>183.90000000000055</v>
      </c>
      <c r="BT25" s="105">
        <f t="shared" si="45"/>
        <v>1.1202</v>
      </c>
      <c r="BU25" s="106">
        <f>SUM(BU7:BU24)</f>
        <v>3462.9602739999987</v>
      </c>
      <c r="BV25" s="106">
        <f>SUM(BV7:BV24)</f>
        <v>3263.861977</v>
      </c>
      <c r="BW25" s="95">
        <f t="shared" si="46"/>
        <v>0.06100083226650446</v>
      </c>
      <c r="BX25" s="95">
        <f t="shared" si="47"/>
        <v>0.009722048404593163</v>
      </c>
      <c r="BY25" s="106">
        <f>SUM(BY7:BY24)</f>
        <v>3296.2132199999983</v>
      </c>
      <c r="BZ25" s="106">
        <f>SUM(BZ7:BZ24)</f>
        <v>3172.038242</v>
      </c>
      <c r="CA25" s="105">
        <f t="shared" si="48"/>
        <v>0.03909999999999991</v>
      </c>
      <c r="CB25" s="106">
        <f t="shared" si="49"/>
        <v>166.7470540000004</v>
      </c>
      <c r="CC25" s="106">
        <f t="shared" si="50"/>
        <v>91.82373499999994</v>
      </c>
      <c r="CD25" s="105">
        <f t="shared" si="51"/>
        <v>0.8159000000000001</v>
      </c>
      <c r="CE25" s="106">
        <f>SUM(CE7:CE24)</f>
        <v>255.72</v>
      </c>
      <c r="CF25" s="106">
        <f>SUM(CF7:CF24)</f>
        <v>681</v>
      </c>
      <c r="CG25" s="95">
        <f t="shared" si="52"/>
        <v>-0.6244933920704845</v>
      </c>
      <c r="CH25" s="95">
        <f t="shared" si="53"/>
        <v>0.0007179182033038143</v>
      </c>
      <c r="CI25" s="106">
        <f>SUM(CI7:CI24)</f>
        <v>234.89</v>
      </c>
      <c r="CJ25" s="106">
        <f>SUM(CJ7:CJ24)</f>
        <v>656.88</v>
      </c>
      <c r="CK25" s="105">
        <f t="shared" si="54"/>
        <v>-0.6424000000000001</v>
      </c>
      <c r="CL25" s="106">
        <f t="shared" si="55"/>
        <v>20.830000000000013</v>
      </c>
      <c r="CM25" s="106">
        <f t="shared" si="56"/>
        <v>24.120000000000005</v>
      </c>
      <c r="CN25" s="105">
        <f t="shared" si="57"/>
        <v>-0.13639999999999997</v>
      </c>
      <c r="CO25" s="106">
        <f>SUM(CO7:CO24)</f>
        <v>26106.63</v>
      </c>
      <c r="CP25" s="106">
        <f>SUM(CP7:CP24)</f>
        <v>24506.12</v>
      </c>
      <c r="CQ25" s="95">
        <f t="shared" si="58"/>
        <v>0.06531062444809713</v>
      </c>
      <c r="CR25" s="95">
        <f t="shared" si="59"/>
        <v>0.07329276123853222</v>
      </c>
      <c r="CS25" s="106">
        <f>SUM(CS7:CS24)</f>
        <v>20511.209999999995</v>
      </c>
      <c r="CT25" s="106">
        <f>SUM(CT7:CT24)</f>
        <v>20320.769999999997</v>
      </c>
      <c r="CU25" s="105">
        <f t="shared" si="60"/>
        <v>0.009400000000000075</v>
      </c>
      <c r="CV25" s="106">
        <f t="shared" si="61"/>
        <v>5595.4200000000055</v>
      </c>
      <c r="CW25" s="106">
        <f t="shared" si="62"/>
        <v>4185.350000000002</v>
      </c>
      <c r="CX25" s="105">
        <f t="shared" si="63"/>
        <v>0.3369</v>
      </c>
      <c r="CY25" s="106">
        <f>SUM(CY7:CY24)</f>
        <v>8452.2278</v>
      </c>
      <c r="CZ25" s="106">
        <f>SUM(CZ7:CZ24)</f>
        <v>8456.75</v>
      </c>
      <c r="DA25" s="95">
        <f t="shared" si="64"/>
        <v>-0.0005347444349187843</v>
      </c>
      <c r="DB25" s="95">
        <f t="shared" si="65"/>
        <v>0.023729110730840573</v>
      </c>
      <c r="DC25" s="106">
        <f>SUM(DC7:DC24)</f>
        <v>6299.569300000001</v>
      </c>
      <c r="DD25" s="106">
        <f>SUM(DD7:DD24)</f>
        <v>5597.48</v>
      </c>
      <c r="DE25" s="105">
        <f t="shared" si="115"/>
        <v>0.12539999999999996</v>
      </c>
      <c r="DF25" s="106">
        <f t="shared" si="116"/>
        <v>2152.6584999999995</v>
      </c>
      <c r="DG25" s="106">
        <f t="shared" si="117"/>
        <v>2859.2700000000004</v>
      </c>
      <c r="DH25" s="105">
        <f t="shared" si="118"/>
        <v>-0.2471</v>
      </c>
      <c r="DI25" s="106">
        <f>SUM(DI7:DI24)</f>
        <v>575.84</v>
      </c>
      <c r="DJ25" s="106">
        <f>SUM(DJ7:DJ24)</f>
        <v>641.7</v>
      </c>
      <c r="DK25" s="95">
        <f t="shared" si="70"/>
        <v>-0.10263362942184823</v>
      </c>
      <c r="DL25" s="95">
        <f t="shared" si="71"/>
        <v>0.0016166354535838748</v>
      </c>
      <c r="DM25" s="106">
        <f>SUM(DM7:DM24)</f>
        <v>89.49</v>
      </c>
      <c r="DN25" s="106">
        <f>SUM(DN7:DN24)</f>
        <v>188.53</v>
      </c>
      <c r="DO25" s="105">
        <f t="shared" si="72"/>
        <v>-0.5253</v>
      </c>
      <c r="DP25" s="106">
        <f t="shared" si="73"/>
        <v>486.35</v>
      </c>
      <c r="DQ25" s="106">
        <f t="shared" si="74"/>
        <v>453.1700000000001</v>
      </c>
      <c r="DR25" s="105">
        <f t="shared" si="75"/>
        <v>0.07319999999999993</v>
      </c>
      <c r="DS25" s="106">
        <f>SUM(DS7:DS24)</f>
        <v>713.68</v>
      </c>
      <c r="DT25" s="106">
        <f>SUM(DT7:DT24)</f>
        <v>432.87</v>
      </c>
      <c r="DU25" s="134">
        <f t="shared" si="76"/>
        <v>0.6487167047843462</v>
      </c>
      <c r="DV25" s="95">
        <f t="shared" si="77"/>
        <v>0.0020036127926398644</v>
      </c>
      <c r="DW25" s="106">
        <f>SUM(DW7:DW24)</f>
        <v>712.54</v>
      </c>
      <c r="DX25" s="106">
        <f>SUM(DX7:DX24)</f>
        <v>431.24</v>
      </c>
      <c r="DY25" s="105">
        <f t="shared" si="78"/>
        <v>0.6523000000000001</v>
      </c>
      <c r="DZ25" s="135">
        <f t="shared" si="79"/>
        <v>1.1399999999999864</v>
      </c>
      <c r="EA25" s="143">
        <f t="shared" si="80"/>
        <v>1.6299999999999955</v>
      </c>
      <c r="EB25" s="105">
        <f t="shared" si="81"/>
        <v>-0.3006</v>
      </c>
      <c r="EC25" s="106">
        <f>SUM(EC7:EC24)</f>
        <v>516.33</v>
      </c>
      <c r="ED25" s="106">
        <f>SUM(ED7:ED24)</f>
        <v>533.03</v>
      </c>
      <c r="EE25" s="95">
        <f t="shared" si="82"/>
        <v>-0.031330319118998806</v>
      </c>
      <c r="EF25" s="95">
        <f t="shared" si="83"/>
        <v>0.0014495647814479057</v>
      </c>
      <c r="EG25" s="106">
        <f>SUM(EG7:EG24)</f>
        <v>387.55</v>
      </c>
      <c r="EH25" s="106">
        <f>SUM(EH7:EH24)</f>
        <v>384.62</v>
      </c>
      <c r="EI25" s="105">
        <f t="shared" si="84"/>
        <v>0.007600000000000051</v>
      </c>
      <c r="EJ25" s="106">
        <f t="shared" si="85"/>
        <v>128.78000000000003</v>
      </c>
      <c r="EK25" s="106">
        <f t="shared" si="86"/>
        <v>148.40999999999997</v>
      </c>
      <c r="EL25" s="105">
        <f t="shared" si="87"/>
        <v>-0.13229999999999997</v>
      </c>
      <c r="EM25" s="106">
        <f>SUM(EM7:EM24)</f>
        <v>976.2</v>
      </c>
      <c r="EN25" s="106">
        <f>SUM(EN7:EN24)</f>
        <v>809.63</v>
      </c>
      <c r="EO25" s="95">
        <f t="shared" si="88"/>
        <v>0.2057</v>
      </c>
      <c r="EP25" s="95">
        <f t="shared" si="89"/>
        <v>0.002740621578543655</v>
      </c>
      <c r="EQ25" s="106">
        <f>SUM(EQ7:EQ24)</f>
        <v>920</v>
      </c>
      <c r="ER25" s="106">
        <f>SUM(ER7:ER24)</f>
        <v>758.58</v>
      </c>
      <c r="ES25" s="105">
        <f t="shared" si="90"/>
        <v>0.2128000000000001</v>
      </c>
      <c r="ET25" s="106">
        <f t="shared" si="91"/>
        <v>56.200000000000045</v>
      </c>
      <c r="EU25" s="106">
        <f t="shared" si="92"/>
        <v>51.049999999999955</v>
      </c>
      <c r="EV25" s="105">
        <f t="shared" si="93"/>
        <v>0.10089999999999999</v>
      </c>
      <c r="EW25" s="106">
        <f>SUM(EW7:EW24)</f>
        <v>3813.363129566017</v>
      </c>
      <c r="EX25" s="106">
        <f>SUM(EX7:EX24)</f>
        <v>4860.8955789999845</v>
      </c>
      <c r="EY25" s="95">
        <f t="shared" si="94"/>
        <v>-0.21550000000000002</v>
      </c>
      <c r="EZ25" s="95">
        <f t="shared" si="95"/>
        <v>0.010705782913041785</v>
      </c>
      <c r="FA25" s="158">
        <f>SUM(FA7:FA24)</f>
        <v>2986.701336358474</v>
      </c>
      <c r="FB25" s="106">
        <f>SUM(FB7:FB24)</f>
        <v>3808.0908669999826</v>
      </c>
      <c r="FC25" s="105">
        <f t="shared" si="96"/>
        <v>-0.2157</v>
      </c>
      <c r="FD25" s="106">
        <f t="shared" si="97"/>
        <v>826.6617932075433</v>
      </c>
      <c r="FE25" s="106">
        <f t="shared" si="98"/>
        <v>1052.804712000002</v>
      </c>
      <c r="FF25" s="105">
        <f t="shared" si="99"/>
        <v>-0.2148</v>
      </c>
      <c r="FG25" s="106">
        <f>SUM(FG7:FG24)</f>
        <v>1580.183902</v>
      </c>
      <c r="FH25" s="106">
        <f>SUM(FH7:FH24)</f>
        <v>1929.4876510000001</v>
      </c>
      <c r="FI25" s="95">
        <f t="shared" si="100"/>
        <v>-0.18100000000000005</v>
      </c>
      <c r="FJ25" s="95">
        <f t="shared" si="101"/>
        <v>0.004436269309453506</v>
      </c>
      <c r="FK25" s="106">
        <f>SUM(FK7:FK24)</f>
        <v>1529.427991</v>
      </c>
      <c r="FL25" s="106">
        <f>SUM(FL7:FL24)</f>
        <v>1911.146972</v>
      </c>
      <c r="FM25" s="105">
        <f t="shared" si="102"/>
        <v>-0.1997</v>
      </c>
      <c r="FN25" s="106">
        <f t="shared" si="103"/>
        <v>50.75591099999997</v>
      </c>
      <c r="FO25" s="106">
        <f t="shared" si="104"/>
        <v>18.340679000000137</v>
      </c>
      <c r="FP25" s="105">
        <f t="shared" si="105"/>
        <v>1.7673999999999999</v>
      </c>
      <c r="FQ25" s="164">
        <f>SUM(FQ7:FQ24)</f>
        <v>7960.020000000001</v>
      </c>
      <c r="FR25" s="164">
        <f>SUM(FR7:FR24)</f>
        <v>7504.71</v>
      </c>
      <c r="FS25" s="95">
        <f t="shared" si="106"/>
        <v>0.060699999999999976</v>
      </c>
      <c r="FT25" s="95">
        <f t="shared" si="107"/>
        <v>0.022347267545215193</v>
      </c>
      <c r="FU25" s="167">
        <f>SUM(FU7:FU24)</f>
        <v>6519.6</v>
      </c>
      <c r="FV25" s="167">
        <f>SUM(FV7:FV24)</f>
        <v>5606.07</v>
      </c>
      <c r="FW25" s="105">
        <f t="shared" si="108"/>
        <v>0.16300000000000003</v>
      </c>
      <c r="FX25" s="106">
        <f t="shared" si="109"/>
        <v>1440.420000000001</v>
      </c>
      <c r="FY25" s="106">
        <f t="shared" si="110"/>
        <v>1898.6400000000003</v>
      </c>
      <c r="FZ25" s="105">
        <f t="shared" si="111"/>
        <v>-0.24129999999999996</v>
      </c>
    </row>
  </sheetData>
  <sheetProtection/>
  <mergeCells count="238">
    <mergeCell ref="A1:L1"/>
    <mergeCell ref="A2:L2"/>
    <mergeCell ref="B3:L3"/>
    <mergeCell ref="M3:V3"/>
    <mergeCell ref="W3:AF3"/>
    <mergeCell ref="AG3:AP3"/>
    <mergeCell ref="AQ3:AZ3"/>
    <mergeCell ref="BA3:BJ3"/>
    <mergeCell ref="BK3:BT3"/>
    <mergeCell ref="BU3:CD3"/>
    <mergeCell ref="CE3:CN3"/>
    <mergeCell ref="CO3:CX3"/>
    <mergeCell ref="CY3:DH3"/>
    <mergeCell ref="DI3:DR3"/>
    <mergeCell ref="DS3:EB3"/>
    <mergeCell ref="EC3:EL3"/>
    <mergeCell ref="EM3:EV3"/>
    <mergeCell ref="EW3:FF3"/>
    <mergeCell ref="FG3:FP3"/>
    <mergeCell ref="FQ3:FZ3"/>
    <mergeCell ref="G4:I4"/>
    <mergeCell ref="J4:L4"/>
    <mergeCell ref="Q4:S4"/>
    <mergeCell ref="T4:V4"/>
    <mergeCell ref="AA4:AC4"/>
    <mergeCell ref="AD4:AF4"/>
    <mergeCell ref="AK4:AM4"/>
    <mergeCell ref="AN4:AP4"/>
    <mergeCell ref="AU4:AW4"/>
    <mergeCell ref="AX4:AZ4"/>
    <mergeCell ref="BE4:BG4"/>
    <mergeCell ref="BH4:BJ4"/>
    <mergeCell ref="BO4:BQ4"/>
    <mergeCell ref="BR4:BT4"/>
    <mergeCell ref="BY4:CA4"/>
    <mergeCell ref="CB4:CD4"/>
    <mergeCell ref="CI4:CK4"/>
    <mergeCell ref="CL4:CN4"/>
    <mergeCell ref="CS4:CU4"/>
    <mergeCell ref="CV4:CX4"/>
    <mergeCell ref="DC4:DE4"/>
    <mergeCell ref="DF4:DH4"/>
    <mergeCell ref="DM4:DO4"/>
    <mergeCell ref="DP4:DR4"/>
    <mergeCell ref="DW4:DY4"/>
    <mergeCell ref="DZ4:EB4"/>
    <mergeCell ref="EG4:EI4"/>
    <mergeCell ref="EJ4:EL4"/>
    <mergeCell ref="EQ4:ES4"/>
    <mergeCell ref="ET4:EV4"/>
    <mergeCell ref="FA4:FC4"/>
    <mergeCell ref="FD4:FF4"/>
    <mergeCell ref="FK4:FM4"/>
    <mergeCell ref="FN4:FP4"/>
    <mergeCell ref="FU4:FW4"/>
    <mergeCell ref="FX4:FZ4"/>
    <mergeCell ref="A3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4:M6"/>
    <mergeCell ref="N4:N6"/>
    <mergeCell ref="O4:O6"/>
    <mergeCell ref="P4:P6"/>
    <mergeCell ref="Q5:Q6"/>
    <mergeCell ref="R5:R6"/>
    <mergeCell ref="S5:S6"/>
    <mergeCell ref="T5:T6"/>
    <mergeCell ref="U5:U6"/>
    <mergeCell ref="V5:V6"/>
    <mergeCell ref="W4:W6"/>
    <mergeCell ref="X4:X6"/>
    <mergeCell ref="Y4:Y6"/>
    <mergeCell ref="Z4:Z6"/>
    <mergeCell ref="AA5:AA6"/>
    <mergeCell ref="AB5:AB6"/>
    <mergeCell ref="AC5:AC6"/>
    <mergeCell ref="AD5:AD6"/>
    <mergeCell ref="AE5:AE6"/>
    <mergeCell ref="AF5:AF6"/>
    <mergeCell ref="AG4:AG6"/>
    <mergeCell ref="AH4:AH6"/>
    <mergeCell ref="AI4:AI6"/>
    <mergeCell ref="AJ4:AJ6"/>
    <mergeCell ref="AK5:AK6"/>
    <mergeCell ref="AL5:AL6"/>
    <mergeCell ref="AM5:AM6"/>
    <mergeCell ref="AN5:AN6"/>
    <mergeCell ref="AO5:AO6"/>
    <mergeCell ref="AP5:AP6"/>
    <mergeCell ref="AQ4:AQ6"/>
    <mergeCell ref="AR4:AR6"/>
    <mergeCell ref="AS4:AS6"/>
    <mergeCell ref="AT4:AT6"/>
    <mergeCell ref="AU5:AU6"/>
    <mergeCell ref="AV5:AV6"/>
    <mergeCell ref="AW5:AW6"/>
    <mergeCell ref="AX5:AX6"/>
    <mergeCell ref="AY5:AY6"/>
    <mergeCell ref="AZ5:AZ6"/>
    <mergeCell ref="BA4:BA6"/>
    <mergeCell ref="BB4:BB6"/>
    <mergeCell ref="BC4:BC6"/>
    <mergeCell ref="BD4:BD6"/>
    <mergeCell ref="BE5:BE6"/>
    <mergeCell ref="BF5:BF6"/>
    <mergeCell ref="BG5:BG6"/>
    <mergeCell ref="BH5:BH6"/>
    <mergeCell ref="BI5:BI6"/>
    <mergeCell ref="BJ5:BJ6"/>
    <mergeCell ref="BK4:BK6"/>
    <mergeCell ref="BL4:BL6"/>
    <mergeCell ref="BM4:BM6"/>
    <mergeCell ref="BN4:BN6"/>
    <mergeCell ref="BO5:BO6"/>
    <mergeCell ref="BP5:BP6"/>
    <mergeCell ref="BQ5:BQ6"/>
    <mergeCell ref="BR5:BR6"/>
    <mergeCell ref="BS5:BS6"/>
    <mergeCell ref="BT5:BT6"/>
    <mergeCell ref="BU4:BU6"/>
    <mergeCell ref="BV4:BV6"/>
    <mergeCell ref="BW4:BW6"/>
    <mergeCell ref="BX4:BX6"/>
    <mergeCell ref="BY5:BY6"/>
    <mergeCell ref="BZ5:BZ6"/>
    <mergeCell ref="CA5:CA6"/>
    <mergeCell ref="CB5:CB6"/>
    <mergeCell ref="CC5:CC6"/>
    <mergeCell ref="CD5:CD6"/>
    <mergeCell ref="CE4:CE6"/>
    <mergeCell ref="CF4:CF6"/>
    <mergeCell ref="CG4:CG6"/>
    <mergeCell ref="CH4:CH6"/>
    <mergeCell ref="CI5:CI6"/>
    <mergeCell ref="CJ5:CJ6"/>
    <mergeCell ref="CK5:CK6"/>
    <mergeCell ref="CL5:CL6"/>
    <mergeCell ref="CM5:CM6"/>
    <mergeCell ref="CN5:CN6"/>
    <mergeCell ref="CO4:CO6"/>
    <mergeCell ref="CP4:CP6"/>
    <mergeCell ref="CQ4:CQ6"/>
    <mergeCell ref="CR4:CR6"/>
    <mergeCell ref="CS5:CS6"/>
    <mergeCell ref="CT5:CT6"/>
    <mergeCell ref="CU5:CU6"/>
    <mergeCell ref="CV5:CV6"/>
    <mergeCell ref="CW5:CW6"/>
    <mergeCell ref="CX5:CX6"/>
    <mergeCell ref="CY4:CY6"/>
    <mergeCell ref="CZ4:CZ6"/>
    <mergeCell ref="DA4:DA6"/>
    <mergeCell ref="DB4:DB6"/>
    <mergeCell ref="DC5:DC6"/>
    <mergeCell ref="DD5:DD6"/>
    <mergeCell ref="DE5:DE6"/>
    <mergeCell ref="DF5:DF6"/>
    <mergeCell ref="DG5:DG6"/>
    <mergeCell ref="DH5:DH6"/>
    <mergeCell ref="DI4:DI6"/>
    <mergeCell ref="DJ4:DJ6"/>
    <mergeCell ref="DK4:DK6"/>
    <mergeCell ref="DL4:DL6"/>
    <mergeCell ref="DM5:DM6"/>
    <mergeCell ref="DN5:DN6"/>
    <mergeCell ref="DO5:DO6"/>
    <mergeCell ref="DP5:DP6"/>
    <mergeCell ref="DQ5:DQ6"/>
    <mergeCell ref="DR5:DR6"/>
    <mergeCell ref="DS4:DS6"/>
    <mergeCell ref="DT4:DT6"/>
    <mergeCell ref="DU4:DU6"/>
    <mergeCell ref="DV4:DV6"/>
    <mergeCell ref="DW5:DW6"/>
    <mergeCell ref="DX5:DX6"/>
    <mergeCell ref="DY5:DY6"/>
    <mergeCell ref="DZ5:DZ6"/>
    <mergeCell ref="EA5:EA6"/>
    <mergeCell ref="EB5:EB6"/>
    <mergeCell ref="EC4:EC6"/>
    <mergeCell ref="ED4:ED6"/>
    <mergeCell ref="EE4:EE6"/>
    <mergeCell ref="EF4:EF6"/>
    <mergeCell ref="EG5:EG6"/>
    <mergeCell ref="EH5:EH6"/>
    <mergeCell ref="EI5:EI6"/>
    <mergeCell ref="EJ5:EJ6"/>
    <mergeCell ref="EK5:EK6"/>
    <mergeCell ref="EL5:EL6"/>
    <mergeCell ref="EM4:EM6"/>
    <mergeCell ref="EN4:EN6"/>
    <mergeCell ref="EO4:EO6"/>
    <mergeCell ref="EP4:EP6"/>
    <mergeCell ref="EQ5:EQ6"/>
    <mergeCell ref="ER5:ER6"/>
    <mergeCell ref="ES5:ES6"/>
    <mergeCell ref="ET5:ET6"/>
    <mergeCell ref="EU5:EU6"/>
    <mergeCell ref="EV5:EV6"/>
    <mergeCell ref="EW4:EW6"/>
    <mergeCell ref="EX4:EX6"/>
    <mergeCell ref="EY4:EY6"/>
    <mergeCell ref="EZ4:EZ6"/>
    <mergeCell ref="FA5:FA6"/>
    <mergeCell ref="FB5:FB6"/>
    <mergeCell ref="FC5:FC6"/>
    <mergeCell ref="FD5:FD6"/>
    <mergeCell ref="FE5:FE6"/>
    <mergeCell ref="FF5:FF6"/>
    <mergeCell ref="FG4:FG6"/>
    <mergeCell ref="FH4:FH6"/>
    <mergeCell ref="FI4:FI6"/>
    <mergeCell ref="FJ4:FJ6"/>
    <mergeCell ref="FK5:FK6"/>
    <mergeCell ref="FL5:FL6"/>
    <mergeCell ref="FM5:FM6"/>
    <mergeCell ref="FN5:FN6"/>
    <mergeCell ref="FO5:FO6"/>
    <mergeCell ref="FP5:FP6"/>
    <mergeCell ref="FQ4:FQ6"/>
    <mergeCell ref="FR4:FR6"/>
    <mergeCell ref="FS4:FS6"/>
    <mergeCell ref="FT4:FT6"/>
    <mergeCell ref="FU5:FU6"/>
    <mergeCell ref="FV5:FV6"/>
    <mergeCell ref="FW5:FW6"/>
    <mergeCell ref="FX5:FX6"/>
    <mergeCell ref="FY5:FY6"/>
    <mergeCell ref="FZ5:FZ6"/>
  </mergeCells>
  <printOptions/>
  <pageMargins left="0.75" right="0.75" top="1" bottom="1" header="0.5" footer="0.5"/>
  <pageSetup horizontalDpi="600" verticalDpi="600" orientation="portrait" paperSize="9" scale="69"/>
  <colBreaks count="1" manualBreakCount="1">
    <brk id="1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B36"/>
  <sheetViews>
    <sheetView showZeros="0" zoomScaleSheetLayoutView="100" workbookViewId="0" topLeftCell="A1">
      <pane xSplit="1" ySplit="4" topLeftCell="B5" activePane="bottomRight" state="frozen"/>
      <selection pane="bottomRight" activeCell="L21" sqref="L21"/>
    </sheetView>
  </sheetViews>
  <sheetFormatPr defaultColWidth="9.00390625" defaultRowHeight="14.25"/>
  <cols>
    <col min="1" max="1" width="15.50390625" style="15" bestFit="1" customWidth="1"/>
    <col min="2" max="2" width="8.375" style="15" bestFit="1" customWidth="1"/>
    <col min="3" max="3" width="9.00390625" style="15" customWidth="1"/>
    <col min="4" max="4" width="8.375" style="15" bestFit="1" customWidth="1"/>
    <col min="5" max="5" width="9.00390625" style="15" customWidth="1"/>
    <col min="6" max="6" width="8.25390625" style="16" bestFit="1" customWidth="1"/>
    <col min="7" max="7" width="8.875" style="17" bestFit="1" customWidth="1"/>
    <col min="8" max="8" width="9.50390625" style="15" bestFit="1" customWidth="1"/>
    <col min="9" max="10" width="8.875" style="15" bestFit="1" customWidth="1"/>
    <col min="11" max="11" width="9.25390625" style="15" bestFit="1" customWidth="1"/>
    <col min="12" max="12" width="9.50390625" style="18" bestFit="1" customWidth="1"/>
    <col min="13" max="13" width="11.00390625" style="18" customWidth="1"/>
    <col min="14" max="14" width="8.75390625" style="15" customWidth="1"/>
    <col min="15" max="15" width="7.75390625" style="15" customWidth="1"/>
    <col min="16" max="16" width="8.75390625" style="15" customWidth="1"/>
    <col min="17" max="17" width="8.625" style="19" customWidth="1"/>
    <col min="18" max="18" width="7.50390625" style="15" customWidth="1"/>
    <col min="19" max="20" width="8.625" style="15" bestFit="1" customWidth="1"/>
    <col min="21" max="21" width="8.75390625" style="15" bestFit="1" customWidth="1"/>
    <col min="22" max="22" width="7.75390625" style="15" customWidth="1"/>
    <col min="23" max="23" width="9.50390625" style="15" bestFit="1" customWidth="1"/>
    <col min="24" max="24" width="8.625" style="15" customWidth="1"/>
    <col min="25" max="25" width="7.75390625" style="15" customWidth="1"/>
    <col min="26" max="26" width="8.00390625" style="15" customWidth="1"/>
    <col min="27" max="27" width="7.625" style="15" customWidth="1"/>
    <col min="28" max="28" width="8.125" style="16" customWidth="1"/>
    <col min="29" max="29" width="6.50390625" style="15" customWidth="1"/>
    <col min="30" max="31" width="7.00390625" style="15" customWidth="1"/>
    <col min="32" max="32" width="7.75390625" style="19" customWidth="1"/>
    <col min="33" max="33" width="9.125" style="19" bestFit="1" customWidth="1"/>
    <col min="34" max="35" width="8.00390625" style="15" customWidth="1"/>
    <col min="36" max="36" width="8.50390625" style="15" customWidth="1"/>
    <col min="37" max="37" width="7.375" style="15" customWidth="1"/>
    <col min="38" max="38" width="9.50390625" style="15" customWidth="1"/>
    <col min="39" max="39" width="9.50390625" style="16" customWidth="1"/>
    <col min="40" max="41" width="8.625" style="15" customWidth="1"/>
    <col min="42" max="43" width="7.625" style="15" customWidth="1"/>
    <col min="44" max="44" width="9.125" style="15" customWidth="1"/>
    <col min="45" max="45" width="8.00390625" style="15" customWidth="1"/>
    <col min="46" max="49" width="9.25390625" style="15" customWidth="1"/>
    <col min="50" max="50" width="9.25390625" style="16" customWidth="1"/>
    <col min="51" max="56" width="9.25390625" style="15" customWidth="1"/>
    <col min="57" max="57" width="8.375" style="15" customWidth="1"/>
    <col min="58" max="58" width="8.875" style="15" bestFit="1" customWidth="1"/>
    <col min="59" max="60" width="9.375" style="15" bestFit="1" customWidth="1"/>
    <col min="61" max="61" width="9.375" style="16" bestFit="1" customWidth="1"/>
    <col min="62" max="71" width="9.375" style="15" bestFit="1" customWidth="1"/>
    <col min="72" max="72" width="9.375" style="16" bestFit="1" customWidth="1"/>
    <col min="73" max="82" width="9.375" style="15" bestFit="1" customWidth="1"/>
    <col min="83" max="83" width="9.375" style="16" bestFit="1" customWidth="1"/>
    <col min="84" max="87" width="9.25390625" style="15" bestFit="1" customWidth="1"/>
    <col min="88" max="93" width="9.375" style="15" bestFit="1" customWidth="1"/>
    <col min="94" max="94" width="9.375" style="16" bestFit="1" customWidth="1"/>
    <col min="95" max="104" width="9.375" style="15" bestFit="1" customWidth="1"/>
    <col min="105" max="105" width="9.375" style="16" bestFit="1" customWidth="1"/>
    <col min="106" max="115" width="9.375" style="15" bestFit="1" customWidth="1"/>
    <col min="116" max="116" width="9.375" style="16" bestFit="1" customWidth="1"/>
    <col min="117" max="118" width="9.25390625" style="15" bestFit="1" customWidth="1"/>
    <col min="119" max="126" width="9.375" style="15" bestFit="1" customWidth="1"/>
    <col min="127" max="127" width="9.375" style="16" bestFit="1" customWidth="1"/>
    <col min="128" max="137" width="9.375" style="15" bestFit="1" customWidth="1"/>
    <col min="138" max="138" width="9.375" style="16" bestFit="1" customWidth="1"/>
    <col min="139" max="140" width="9.25390625" style="15" bestFit="1" customWidth="1"/>
    <col min="141" max="148" width="9.375" style="15" bestFit="1" customWidth="1"/>
    <col min="149" max="149" width="9.375" style="16" bestFit="1" customWidth="1"/>
    <col min="150" max="153" width="9.375" style="15" bestFit="1" customWidth="1"/>
    <col min="154" max="159" width="9.50390625" style="15" bestFit="1" customWidth="1"/>
    <col min="160" max="160" width="9.50390625" style="16" bestFit="1" customWidth="1"/>
    <col min="161" max="161" width="9.875" style="15" bestFit="1" customWidth="1"/>
    <col min="162" max="162" width="12.875" style="15" bestFit="1" customWidth="1"/>
    <col min="163" max="163" width="9.875" style="15" bestFit="1" customWidth="1"/>
    <col min="164" max="164" width="11.875" style="15" bestFit="1" customWidth="1"/>
    <col min="165" max="165" width="10.875" style="15" bestFit="1" customWidth="1"/>
    <col min="166" max="166" width="12.875" style="15" bestFit="1" customWidth="1"/>
    <col min="167" max="170" width="9.375" style="15" bestFit="1" customWidth="1"/>
    <col min="171" max="171" width="9.375" style="16" bestFit="1" customWidth="1"/>
    <col min="172" max="173" width="10.375" style="15" bestFit="1" customWidth="1"/>
    <col min="174" max="175" width="9.25390625" style="15" bestFit="1" customWidth="1"/>
    <col min="176" max="176" width="9.375" style="15" bestFit="1" customWidth="1"/>
    <col min="177" max="177" width="10.375" style="15" bestFit="1" customWidth="1"/>
    <col min="178" max="179" width="9.375" style="15" bestFit="1" customWidth="1"/>
    <col min="180" max="184" width="9.25390625" style="15" bestFit="1" customWidth="1"/>
    <col min="185" max="188" width="9.375" style="15" bestFit="1" customWidth="1"/>
    <col min="189" max="194" width="9.00390625" style="20" customWidth="1"/>
    <col min="195" max="201" width="9.125" style="20" bestFit="1" customWidth="1"/>
    <col min="202" max="206" width="9.00390625" style="20" customWidth="1"/>
    <col min="207" max="210" width="9.125" style="20" bestFit="1" customWidth="1"/>
    <col min="224" max="224" width="9.00390625" style="20" customWidth="1"/>
  </cols>
  <sheetData>
    <row r="1" spans="1:171" s="11" customFormat="1" ht="42" customHeight="1">
      <c r="A1" s="21" t="s">
        <v>105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49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65"/>
      <c r="BH1" s="65"/>
      <c r="BI1" s="66"/>
      <c r="BT1" s="46"/>
      <c r="CE1" s="46"/>
      <c r="CP1" s="46"/>
      <c r="DA1" s="46"/>
      <c r="DL1" s="46"/>
      <c r="DW1" s="46"/>
      <c r="EH1" s="46"/>
      <c r="ES1" s="46"/>
      <c r="FD1" s="46"/>
      <c r="FO1" s="46"/>
    </row>
    <row r="2" spans="1:210" s="12" customFormat="1" ht="36" customHeight="1">
      <c r="A2" s="22" t="s">
        <v>106</v>
      </c>
      <c r="B2" s="23" t="s">
        <v>107</v>
      </c>
      <c r="C2" s="24"/>
      <c r="D2" s="24"/>
      <c r="E2" s="24"/>
      <c r="F2" s="24"/>
      <c r="G2" s="24"/>
      <c r="H2" s="24"/>
      <c r="I2" s="24"/>
      <c r="J2" s="24"/>
      <c r="K2" s="24"/>
      <c r="L2" s="51"/>
      <c r="M2" s="52" t="s">
        <v>108</v>
      </c>
      <c r="N2" s="53"/>
      <c r="O2" s="53"/>
      <c r="P2" s="53"/>
      <c r="Q2" s="53"/>
      <c r="R2" s="53"/>
      <c r="S2" s="53"/>
      <c r="T2" s="53"/>
      <c r="U2" s="53"/>
      <c r="V2" s="53"/>
      <c r="W2" s="55"/>
      <c r="X2" s="52" t="s">
        <v>109</v>
      </c>
      <c r="Y2" s="53"/>
      <c r="Z2" s="53"/>
      <c r="AA2" s="53"/>
      <c r="AB2" s="53"/>
      <c r="AC2" s="53"/>
      <c r="AD2" s="53"/>
      <c r="AE2" s="53"/>
      <c r="AF2" s="53"/>
      <c r="AG2" s="53"/>
      <c r="AH2" s="55"/>
      <c r="AI2" s="52" t="s">
        <v>110</v>
      </c>
      <c r="AJ2" s="53"/>
      <c r="AK2" s="53"/>
      <c r="AL2" s="53"/>
      <c r="AM2" s="53"/>
      <c r="AN2" s="53"/>
      <c r="AO2" s="53"/>
      <c r="AP2" s="53"/>
      <c r="AQ2" s="53"/>
      <c r="AR2" s="53"/>
      <c r="AS2" s="55"/>
      <c r="AT2" s="52" t="s">
        <v>111</v>
      </c>
      <c r="AU2" s="53"/>
      <c r="AV2" s="53"/>
      <c r="AW2" s="53"/>
      <c r="AX2" s="53"/>
      <c r="AY2" s="53"/>
      <c r="AZ2" s="53"/>
      <c r="BA2" s="53"/>
      <c r="BB2" s="53"/>
      <c r="BC2" s="53"/>
      <c r="BD2" s="55"/>
      <c r="BE2" s="52" t="s">
        <v>112</v>
      </c>
      <c r="BF2" s="53"/>
      <c r="BG2" s="53"/>
      <c r="BH2" s="53"/>
      <c r="BI2" s="53"/>
      <c r="BJ2" s="53"/>
      <c r="BK2" s="53"/>
      <c r="BL2" s="53"/>
      <c r="BM2" s="53"/>
      <c r="BN2" s="53"/>
      <c r="BO2" s="55"/>
      <c r="BP2" s="52" t="s">
        <v>113</v>
      </c>
      <c r="BQ2" s="53"/>
      <c r="BR2" s="53"/>
      <c r="BS2" s="53"/>
      <c r="BT2" s="53"/>
      <c r="BU2" s="53"/>
      <c r="BV2" s="53"/>
      <c r="BW2" s="53"/>
      <c r="BX2" s="53"/>
      <c r="BY2" s="53"/>
      <c r="BZ2" s="55"/>
      <c r="CA2" s="52" t="s">
        <v>114</v>
      </c>
      <c r="CB2" s="53"/>
      <c r="CC2" s="53"/>
      <c r="CD2" s="53"/>
      <c r="CE2" s="53"/>
      <c r="CF2" s="53"/>
      <c r="CG2" s="53"/>
      <c r="CH2" s="53"/>
      <c r="CI2" s="53"/>
      <c r="CJ2" s="53"/>
      <c r="CK2" s="55"/>
      <c r="CL2" s="52" t="s">
        <v>115</v>
      </c>
      <c r="CM2" s="53"/>
      <c r="CN2" s="53"/>
      <c r="CO2" s="53"/>
      <c r="CP2" s="53"/>
      <c r="CQ2" s="53"/>
      <c r="CR2" s="53"/>
      <c r="CS2" s="53"/>
      <c r="CT2" s="53"/>
      <c r="CU2" s="53"/>
      <c r="CV2" s="55"/>
      <c r="CW2" s="52" t="s">
        <v>116</v>
      </c>
      <c r="CX2" s="53"/>
      <c r="CY2" s="53"/>
      <c r="CZ2" s="53"/>
      <c r="DA2" s="53"/>
      <c r="DB2" s="53"/>
      <c r="DC2" s="53"/>
      <c r="DD2" s="53"/>
      <c r="DE2" s="53"/>
      <c r="DF2" s="53"/>
      <c r="DG2" s="55"/>
      <c r="DH2" s="52" t="s">
        <v>117</v>
      </c>
      <c r="DI2" s="53"/>
      <c r="DJ2" s="53"/>
      <c r="DK2" s="53"/>
      <c r="DL2" s="53"/>
      <c r="DM2" s="53"/>
      <c r="DN2" s="53"/>
      <c r="DO2" s="53"/>
      <c r="DP2" s="53"/>
      <c r="DQ2" s="53"/>
      <c r="DR2" s="55"/>
      <c r="DS2" s="52" t="s">
        <v>118</v>
      </c>
      <c r="DT2" s="53"/>
      <c r="DU2" s="53"/>
      <c r="DV2" s="53"/>
      <c r="DW2" s="53"/>
      <c r="DX2" s="53"/>
      <c r="DY2" s="53"/>
      <c r="DZ2" s="53"/>
      <c r="EA2" s="53"/>
      <c r="EB2" s="53"/>
      <c r="EC2" s="55"/>
      <c r="ED2" s="52" t="s">
        <v>119</v>
      </c>
      <c r="EE2" s="53"/>
      <c r="EF2" s="53"/>
      <c r="EG2" s="53"/>
      <c r="EH2" s="53"/>
      <c r="EI2" s="53"/>
      <c r="EJ2" s="53"/>
      <c r="EK2" s="53"/>
      <c r="EL2" s="53"/>
      <c r="EM2" s="53"/>
      <c r="EN2" s="55"/>
      <c r="EO2" s="52" t="s">
        <v>120</v>
      </c>
      <c r="EP2" s="53"/>
      <c r="EQ2" s="53"/>
      <c r="ER2" s="53"/>
      <c r="ES2" s="53"/>
      <c r="ET2" s="53"/>
      <c r="EU2" s="53"/>
      <c r="EV2" s="53"/>
      <c r="EW2" s="53"/>
      <c r="EX2" s="53"/>
      <c r="EY2" s="55"/>
      <c r="EZ2" s="52" t="s">
        <v>121</v>
      </c>
      <c r="FA2" s="53"/>
      <c r="FB2" s="53"/>
      <c r="FC2" s="53"/>
      <c r="FD2" s="53"/>
      <c r="FE2" s="53"/>
      <c r="FF2" s="53"/>
      <c r="FG2" s="53"/>
      <c r="FH2" s="53"/>
      <c r="FI2" s="53"/>
      <c r="FJ2" s="55"/>
      <c r="FK2" s="52" t="s">
        <v>122</v>
      </c>
      <c r="FL2" s="53"/>
      <c r="FM2" s="53"/>
      <c r="FN2" s="53"/>
      <c r="FO2" s="53"/>
      <c r="FP2" s="53"/>
      <c r="FQ2" s="53"/>
      <c r="FR2" s="53"/>
      <c r="FS2" s="53"/>
      <c r="FT2" s="53"/>
      <c r="FU2" s="55"/>
      <c r="FV2" s="52" t="s">
        <v>123</v>
      </c>
      <c r="FW2" s="53"/>
      <c r="FX2" s="53"/>
      <c r="FY2" s="53"/>
      <c r="FZ2" s="53"/>
      <c r="GA2" s="53"/>
      <c r="GB2" s="53"/>
      <c r="GC2" s="53"/>
      <c r="GD2" s="53"/>
      <c r="GE2" s="53"/>
      <c r="GF2" s="55"/>
      <c r="GG2" s="52" t="s">
        <v>124</v>
      </c>
      <c r="GH2" s="53"/>
      <c r="GI2" s="53"/>
      <c r="GJ2" s="53"/>
      <c r="GK2" s="53"/>
      <c r="GL2" s="53"/>
      <c r="GM2" s="53"/>
      <c r="GN2" s="53"/>
      <c r="GO2" s="53"/>
      <c r="GP2" s="53"/>
      <c r="GQ2" s="55"/>
      <c r="GR2" s="52" t="s">
        <v>125</v>
      </c>
      <c r="GS2" s="53"/>
      <c r="GT2" s="53"/>
      <c r="GU2" s="53"/>
      <c r="GV2" s="53"/>
      <c r="GW2" s="53"/>
      <c r="GX2" s="53"/>
      <c r="GY2" s="53"/>
      <c r="GZ2" s="53"/>
      <c r="HA2" s="53"/>
      <c r="HB2" s="55"/>
    </row>
    <row r="3" spans="1:210" ht="22.5" customHeight="1">
      <c r="A3" s="25" t="s">
        <v>126</v>
      </c>
      <c r="B3" s="26" t="s">
        <v>127</v>
      </c>
      <c r="C3" s="27"/>
      <c r="D3" s="27"/>
      <c r="E3" s="27"/>
      <c r="F3" s="28"/>
      <c r="G3" s="26" t="s">
        <v>128</v>
      </c>
      <c r="H3" s="28"/>
      <c r="I3" s="26" t="s">
        <v>129</v>
      </c>
      <c r="J3" s="28"/>
      <c r="K3" s="26" t="s">
        <v>130</v>
      </c>
      <c r="L3" s="28"/>
      <c r="M3" s="26" t="s">
        <v>127</v>
      </c>
      <c r="N3" s="27"/>
      <c r="O3" s="27"/>
      <c r="P3" s="27"/>
      <c r="Q3" s="28"/>
      <c r="R3" s="26" t="s">
        <v>128</v>
      </c>
      <c r="S3" s="28"/>
      <c r="T3" s="26" t="s">
        <v>131</v>
      </c>
      <c r="U3" s="28"/>
      <c r="V3" s="26" t="s">
        <v>130</v>
      </c>
      <c r="W3" s="28"/>
      <c r="X3" s="26" t="s">
        <v>127</v>
      </c>
      <c r="Y3" s="27"/>
      <c r="Z3" s="27"/>
      <c r="AA3" s="27"/>
      <c r="AB3" s="28"/>
      <c r="AC3" s="26" t="s">
        <v>128</v>
      </c>
      <c r="AD3" s="28"/>
      <c r="AE3" s="26" t="s">
        <v>131</v>
      </c>
      <c r="AF3" s="28"/>
      <c r="AG3" s="26" t="s">
        <v>130</v>
      </c>
      <c r="AH3" s="28"/>
      <c r="AI3" s="26" t="s">
        <v>127</v>
      </c>
      <c r="AJ3" s="27"/>
      <c r="AK3" s="27"/>
      <c r="AL3" s="27"/>
      <c r="AM3" s="28"/>
      <c r="AN3" s="26" t="s">
        <v>128</v>
      </c>
      <c r="AO3" s="28"/>
      <c r="AP3" s="26" t="s">
        <v>131</v>
      </c>
      <c r="AQ3" s="28"/>
      <c r="AR3" s="26" t="s">
        <v>130</v>
      </c>
      <c r="AS3" s="28"/>
      <c r="AT3" s="26" t="s">
        <v>127</v>
      </c>
      <c r="AU3" s="27"/>
      <c r="AV3" s="27"/>
      <c r="AW3" s="27"/>
      <c r="AX3" s="28"/>
      <c r="AY3" s="26" t="s">
        <v>128</v>
      </c>
      <c r="AZ3" s="28"/>
      <c r="BA3" s="26" t="s">
        <v>131</v>
      </c>
      <c r="BB3" s="28"/>
      <c r="BC3" s="26" t="s">
        <v>130</v>
      </c>
      <c r="BD3" s="28"/>
      <c r="BE3" s="26" t="s">
        <v>127</v>
      </c>
      <c r="BF3" s="27"/>
      <c r="BG3" s="27"/>
      <c r="BH3" s="27"/>
      <c r="BI3" s="28"/>
      <c r="BJ3" s="26" t="s">
        <v>128</v>
      </c>
      <c r="BK3" s="28"/>
      <c r="BL3" s="26" t="s">
        <v>131</v>
      </c>
      <c r="BM3" s="28"/>
      <c r="BN3" s="26" t="s">
        <v>130</v>
      </c>
      <c r="BO3" s="28"/>
      <c r="BP3" s="26" t="s">
        <v>127</v>
      </c>
      <c r="BQ3" s="27"/>
      <c r="BR3" s="27"/>
      <c r="BS3" s="27"/>
      <c r="BT3" s="28"/>
      <c r="BU3" s="26" t="s">
        <v>128</v>
      </c>
      <c r="BV3" s="28"/>
      <c r="BW3" s="26" t="s">
        <v>131</v>
      </c>
      <c r="BX3" s="28"/>
      <c r="BY3" s="26" t="s">
        <v>130</v>
      </c>
      <c r="BZ3" s="28"/>
      <c r="CA3" s="26" t="s">
        <v>127</v>
      </c>
      <c r="CB3" s="27"/>
      <c r="CC3" s="27"/>
      <c r="CD3" s="27"/>
      <c r="CE3" s="28"/>
      <c r="CF3" s="26" t="s">
        <v>128</v>
      </c>
      <c r="CG3" s="28"/>
      <c r="CH3" s="26" t="s">
        <v>131</v>
      </c>
      <c r="CI3" s="28"/>
      <c r="CJ3" s="26" t="s">
        <v>130</v>
      </c>
      <c r="CK3" s="28"/>
      <c r="CL3" s="26" t="s">
        <v>127</v>
      </c>
      <c r="CM3" s="27"/>
      <c r="CN3" s="27"/>
      <c r="CO3" s="27"/>
      <c r="CP3" s="28"/>
      <c r="CQ3" s="26" t="s">
        <v>128</v>
      </c>
      <c r="CR3" s="28"/>
      <c r="CS3" s="26" t="s">
        <v>131</v>
      </c>
      <c r="CT3" s="28"/>
      <c r="CU3" s="26" t="s">
        <v>130</v>
      </c>
      <c r="CV3" s="28"/>
      <c r="CW3" s="26" t="s">
        <v>127</v>
      </c>
      <c r="CX3" s="27"/>
      <c r="CY3" s="27"/>
      <c r="CZ3" s="27"/>
      <c r="DA3" s="28"/>
      <c r="DB3" s="26" t="s">
        <v>128</v>
      </c>
      <c r="DC3" s="28"/>
      <c r="DD3" s="26" t="s">
        <v>131</v>
      </c>
      <c r="DE3" s="28"/>
      <c r="DF3" s="26" t="s">
        <v>130</v>
      </c>
      <c r="DG3" s="28"/>
      <c r="DH3" s="26" t="s">
        <v>127</v>
      </c>
      <c r="DI3" s="27"/>
      <c r="DJ3" s="27"/>
      <c r="DK3" s="27"/>
      <c r="DL3" s="28"/>
      <c r="DM3" s="26" t="s">
        <v>128</v>
      </c>
      <c r="DN3" s="28"/>
      <c r="DO3" s="26" t="s">
        <v>131</v>
      </c>
      <c r="DP3" s="28"/>
      <c r="DQ3" s="26" t="s">
        <v>130</v>
      </c>
      <c r="DR3" s="28"/>
      <c r="DS3" s="26" t="s">
        <v>127</v>
      </c>
      <c r="DT3" s="27"/>
      <c r="DU3" s="27"/>
      <c r="DV3" s="27"/>
      <c r="DW3" s="28"/>
      <c r="DX3" s="26" t="s">
        <v>128</v>
      </c>
      <c r="DY3" s="28"/>
      <c r="DZ3" s="26" t="s">
        <v>131</v>
      </c>
      <c r="EA3" s="28"/>
      <c r="EB3" s="26" t="s">
        <v>130</v>
      </c>
      <c r="EC3" s="28"/>
      <c r="ED3" s="26" t="s">
        <v>127</v>
      </c>
      <c r="EE3" s="27"/>
      <c r="EF3" s="27"/>
      <c r="EG3" s="27"/>
      <c r="EH3" s="28"/>
      <c r="EI3" s="26" t="s">
        <v>128</v>
      </c>
      <c r="EJ3" s="28"/>
      <c r="EK3" s="26" t="s">
        <v>131</v>
      </c>
      <c r="EL3" s="28"/>
      <c r="EM3" s="26" t="s">
        <v>130</v>
      </c>
      <c r="EN3" s="28"/>
      <c r="EO3" s="26" t="s">
        <v>127</v>
      </c>
      <c r="EP3" s="27"/>
      <c r="EQ3" s="27"/>
      <c r="ER3" s="27"/>
      <c r="ES3" s="28"/>
      <c r="ET3" s="26" t="s">
        <v>128</v>
      </c>
      <c r="EU3" s="28"/>
      <c r="EV3" s="26" t="s">
        <v>131</v>
      </c>
      <c r="EW3" s="28"/>
      <c r="EX3" s="26" t="s">
        <v>130</v>
      </c>
      <c r="EY3" s="28"/>
      <c r="EZ3" s="26" t="s">
        <v>127</v>
      </c>
      <c r="FA3" s="27"/>
      <c r="FB3" s="27"/>
      <c r="FC3" s="27"/>
      <c r="FD3" s="28"/>
      <c r="FE3" s="26" t="s">
        <v>128</v>
      </c>
      <c r="FF3" s="28"/>
      <c r="FG3" s="26" t="s">
        <v>131</v>
      </c>
      <c r="FH3" s="28"/>
      <c r="FI3" s="26" t="s">
        <v>130</v>
      </c>
      <c r="FJ3" s="28"/>
      <c r="FK3" s="26" t="s">
        <v>127</v>
      </c>
      <c r="FL3" s="27"/>
      <c r="FM3" s="27"/>
      <c r="FN3" s="27"/>
      <c r="FO3" s="28"/>
      <c r="FP3" s="26" t="s">
        <v>128</v>
      </c>
      <c r="FQ3" s="28"/>
      <c r="FR3" s="26" t="s">
        <v>131</v>
      </c>
      <c r="FS3" s="28"/>
      <c r="FT3" s="26" t="s">
        <v>130</v>
      </c>
      <c r="FU3" s="28"/>
      <c r="FV3" s="26" t="s">
        <v>127</v>
      </c>
      <c r="FW3" s="27"/>
      <c r="FX3" s="27"/>
      <c r="FY3" s="27"/>
      <c r="FZ3" s="28"/>
      <c r="GA3" s="26" t="s">
        <v>128</v>
      </c>
      <c r="GB3" s="28"/>
      <c r="GC3" s="26" t="s">
        <v>131</v>
      </c>
      <c r="GD3" s="28"/>
      <c r="GE3" s="26" t="s">
        <v>130</v>
      </c>
      <c r="GF3" s="28"/>
      <c r="GG3" s="26" t="s">
        <v>127</v>
      </c>
      <c r="GH3" s="27"/>
      <c r="GI3" s="27"/>
      <c r="GJ3" s="27"/>
      <c r="GK3" s="28"/>
      <c r="GL3" s="26" t="s">
        <v>128</v>
      </c>
      <c r="GM3" s="28"/>
      <c r="GN3" s="26" t="s">
        <v>131</v>
      </c>
      <c r="GO3" s="28"/>
      <c r="GP3" s="26" t="s">
        <v>130</v>
      </c>
      <c r="GQ3" s="28"/>
      <c r="GR3" s="26" t="s">
        <v>127</v>
      </c>
      <c r="GS3" s="27"/>
      <c r="GT3" s="27"/>
      <c r="GU3" s="27"/>
      <c r="GV3" s="28"/>
      <c r="GW3" s="26" t="s">
        <v>128</v>
      </c>
      <c r="GX3" s="28"/>
      <c r="GY3" s="26" t="s">
        <v>131</v>
      </c>
      <c r="GZ3" s="28"/>
      <c r="HA3" s="26" t="s">
        <v>130</v>
      </c>
      <c r="HB3" s="28"/>
    </row>
    <row r="4" spans="1:210" ht="31.5" customHeight="1">
      <c r="A4" s="29"/>
      <c r="B4" s="30" t="s">
        <v>132</v>
      </c>
      <c r="C4" s="31"/>
      <c r="D4" s="30" t="s">
        <v>133</v>
      </c>
      <c r="E4" s="31"/>
      <c r="F4" s="32" t="s">
        <v>134</v>
      </c>
      <c r="G4" s="33" t="s">
        <v>135</v>
      </c>
      <c r="H4" s="33" t="s">
        <v>27</v>
      </c>
      <c r="I4" s="33" t="s">
        <v>135</v>
      </c>
      <c r="J4" s="33" t="s">
        <v>27</v>
      </c>
      <c r="K4" s="33" t="s">
        <v>135</v>
      </c>
      <c r="L4" s="33" t="s">
        <v>27</v>
      </c>
      <c r="M4" s="30" t="s">
        <v>132</v>
      </c>
      <c r="N4" s="31"/>
      <c r="O4" s="30" t="s">
        <v>133</v>
      </c>
      <c r="P4" s="31"/>
      <c r="Q4" s="56" t="s">
        <v>134</v>
      </c>
      <c r="R4" s="33" t="s">
        <v>135</v>
      </c>
      <c r="S4" s="33" t="s">
        <v>27</v>
      </c>
      <c r="T4" s="33" t="s">
        <v>135</v>
      </c>
      <c r="U4" s="33" t="s">
        <v>27</v>
      </c>
      <c r="V4" s="33" t="s">
        <v>135</v>
      </c>
      <c r="W4" s="33" t="s">
        <v>27</v>
      </c>
      <c r="X4" s="30" t="s">
        <v>132</v>
      </c>
      <c r="Y4" s="31"/>
      <c r="Z4" s="30" t="s">
        <v>133</v>
      </c>
      <c r="AA4" s="31"/>
      <c r="AB4" s="32" t="s">
        <v>134</v>
      </c>
      <c r="AC4" s="33" t="s">
        <v>135</v>
      </c>
      <c r="AD4" s="33" t="s">
        <v>27</v>
      </c>
      <c r="AE4" s="33" t="s">
        <v>135</v>
      </c>
      <c r="AF4" s="33" t="s">
        <v>27</v>
      </c>
      <c r="AG4" s="33" t="s">
        <v>135</v>
      </c>
      <c r="AH4" s="33" t="s">
        <v>27</v>
      </c>
      <c r="AI4" s="30" t="s">
        <v>132</v>
      </c>
      <c r="AJ4" s="31"/>
      <c r="AK4" s="30" t="s">
        <v>133</v>
      </c>
      <c r="AL4" s="31"/>
      <c r="AM4" s="32" t="s">
        <v>134</v>
      </c>
      <c r="AN4" s="33" t="s">
        <v>135</v>
      </c>
      <c r="AO4" s="33" t="s">
        <v>27</v>
      </c>
      <c r="AP4" s="33" t="s">
        <v>135</v>
      </c>
      <c r="AQ4" s="33" t="s">
        <v>27</v>
      </c>
      <c r="AR4" s="33" t="s">
        <v>135</v>
      </c>
      <c r="AS4" s="33" t="s">
        <v>27</v>
      </c>
      <c r="AT4" s="30" t="s">
        <v>132</v>
      </c>
      <c r="AU4" s="31"/>
      <c r="AV4" s="30" t="s">
        <v>133</v>
      </c>
      <c r="AW4" s="31"/>
      <c r="AX4" s="32" t="s">
        <v>134</v>
      </c>
      <c r="AY4" s="33" t="s">
        <v>135</v>
      </c>
      <c r="AZ4" s="33" t="s">
        <v>27</v>
      </c>
      <c r="BA4" s="33" t="s">
        <v>135</v>
      </c>
      <c r="BB4" s="33" t="s">
        <v>27</v>
      </c>
      <c r="BC4" s="33" t="s">
        <v>135</v>
      </c>
      <c r="BD4" s="33" t="s">
        <v>27</v>
      </c>
      <c r="BE4" s="30" t="s">
        <v>132</v>
      </c>
      <c r="BF4" s="31"/>
      <c r="BG4" s="30" t="s">
        <v>133</v>
      </c>
      <c r="BH4" s="31"/>
      <c r="BI4" s="32" t="s">
        <v>134</v>
      </c>
      <c r="BJ4" s="33" t="s">
        <v>135</v>
      </c>
      <c r="BK4" s="33" t="s">
        <v>27</v>
      </c>
      <c r="BL4" s="33" t="s">
        <v>135</v>
      </c>
      <c r="BM4" s="33" t="s">
        <v>27</v>
      </c>
      <c r="BN4" s="33" t="s">
        <v>135</v>
      </c>
      <c r="BO4" s="33" t="s">
        <v>27</v>
      </c>
      <c r="BP4" s="30" t="s">
        <v>132</v>
      </c>
      <c r="BQ4" s="31"/>
      <c r="BR4" s="30" t="s">
        <v>133</v>
      </c>
      <c r="BS4" s="31"/>
      <c r="BT4" s="32" t="s">
        <v>134</v>
      </c>
      <c r="BU4" s="33" t="s">
        <v>135</v>
      </c>
      <c r="BV4" s="33" t="s">
        <v>27</v>
      </c>
      <c r="BW4" s="33" t="s">
        <v>135</v>
      </c>
      <c r="BX4" s="33" t="s">
        <v>27</v>
      </c>
      <c r="BY4" s="33" t="s">
        <v>135</v>
      </c>
      <c r="BZ4" s="33" t="s">
        <v>27</v>
      </c>
      <c r="CA4" s="30" t="s">
        <v>132</v>
      </c>
      <c r="CB4" s="31"/>
      <c r="CC4" s="30" t="s">
        <v>133</v>
      </c>
      <c r="CD4" s="31"/>
      <c r="CE4" s="32" t="s">
        <v>134</v>
      </c>
      <c r="CF4" s="33" t="s">
        <v>135</v>
      </c>
      <c r="CG4" s="33" t="s">
        <v>27</v>
      </c>
      <c r="CH4" s="33" t="s">
        <v>135</v>
      </c>
      <c r="CI4" s="33" t="s">
        <v>27</v>
      </c>
      <c r="CJ4" s="33" t="s">
        <v>135</v>
      </c>
      <c r="CK4" s="33" t="s">
        <v>27</v>
      </c>
      <c r="CL4" s="30" t="s">
        <v>132</v>
      </c>
      <c r="CM4" s="31"/>
      <c r="CN4" s="30" t="s">
        <v>133</v>
      </c>
      <c r="CO4" s="31"/>
      <c r="CP4" s="32" t="s">
        <v>134</v>
      </c>
      <c r="CQ4" s="33" t="s">
        <v>135</v>
      </c>
      <c r="CR4" s="33" t="s">
        <v>27</v>
      </c>
      <c r="CS4" s="33" t="s">
        <v>135</v>
      </c>
      <c r="CT4" s="33" t="s">
        <v>27</v>
      </c>
      <c r="CU4" s="33" t="s">
        <v>135</v>
      </c>
      <c r="CV4" s="33" t="s">
        <v>27</v>
      </c>
      <c r="CW4" s="30" t="s">
        <v>132</v>
      </c>
      <c r="CX4" s="31"/>
      <c r="CY4" s="30" t="s">
        <v>133</v>
      </c>
      <c r="CZ4" s="31"/>
      <c r="DA4" s="32" t="s">
        <v>134</v>
      </c>
      <c r="DB4" s="33" t="s">
        <v>135</v>
      </c>
      <c r="DC4" s="33" t="s">
        <v>27</v>
      </c>
      <c r="DD4" s="33" t="s">
        <v>135</v>
      </c>
      <c r="DE4" s="33" t="s">
        <v>27</v>
      </c>
      <c r="DF4" s="33" t="s">
        <v>135</v>
      </c>
      <c r="DG4" s="33" t="s">
        <v>27</v>
      </c>
      <c r="DH4" s="30" t="s">
        <v>132</v>
      </c>
      <c r="DI4" s="31"/>
      <c r="DJ4" s="30" t="s">
        <v>133</v>
      </c>
      <c r="DK4" s="31"/>
      <c r="DL4" s="32" t="s">
        <v>134</v>
      </c>
      <c r="DM4" s="33" t="s">
        <v>135</v>
      </c>
      <c r="DN4" s="33" t="s">
        <v>27</v>
      </c>
      <c r="DO4" s="33" t="s">
        <v>135</v>
      </c>
      <c r="DP4" s="33" t="s">
        <v>27</v>
      </c>
      <c r="DQ4" s="33" t="s">
        <v>135</v>
      </c>
      <c r="DR4" s="33" t="s">
        <v>27</v>
      </c>
      <c r="DS4" s="30" t="s">
        <v>132</v>
      </c>
      <c r="DT4" s="31"/>
      <c r="DU4" s="30" t="s">
        <v>133</v>
      </c>
      <c r="DV4" s="31"/>
      <c r="DW4" s="32" t="s">
        <v>134</v>
      </c>
      <c r="DX4" s="33" t="s">
        <v>135</v>
      </c>
      <c r="DY4" s="33" t="s">
        <v>27</v>
      </c>
      <c r="DZ4" s="33" t="s">
        <v>135</v>
      </c>
      <c r="EA4" s="33" t="s">
        <v>27</v>
      </c>
      <c r="EB4" s="33" t="s">
        <v>135</v>
      </c>
      <c r="EC4" s="33" t="s">
        <v>27</v>
      </c>
      <c r="ED4" s="30" t="s">
        <v>132</v>
      </c>
      <c r="EE4" s="31"/>
      <c r="EF4" s="30" t="s">
        <v>133</v>
      </c>
      <c r="EG4" s="31"/>
      <c r="EH4" s="32" t="s">
        <v>134</v>
      </c>
      <c r="EI4" s="33" t="s">
        <v>135</v>
      </c>
      <c r="EJ4" s="33" t="s">
        <v>27</v>
      </c>
      <c r="EK4" s="33" t="s">
        <v>135</v>
      </c>
      <c r="EL4" s="33" t="s">
        <v>27</v>
      </c>
      <c r="EM4" s="33" t="s">
        <v>135</v>
      </c>
      <c r="EN4" s="33" t="s">
        <v>27</v>
      </c>
      <c r="EO4" s="30" t="s">
        <v>132</v>
      </c>
      <c r="EP4" s="31"/>
      <c r="EQ4" s="30" t="s">
        <v>133</v>
      </c>
      <c r="ER4" s="31"/>
      <c r="ES4" s="32" t="s">
        <v>134</v>
      </c>
      <c r="ET4" s="33" t="s">
        <v>135</v>
      </c>
      <c r="EU4" s="33" t="s">
        <v>27</v>
      </c>
      <c r="EV4" s="33" t="s">
        <v>135</v>
      </c>
      <c r="EW4" s="33" t="s">
        <v>27</v>
      </c>
      <c r="EX4" s="33" t="s">
        <v>135</v>
      </c>
      <c r="EY4" s="33" t="s">
        <v>27</v>
      </c>
      <c r="EZ4" s="30" t="s">
        <v>132</v>
      </c>
      <c r="FA4" s="31"/>
      <c r="FB4" s="30" t="s">
        <v>133</v>
      </c>
      <c r="FC4" s="31"/>
      <c r="FD4" s="32" t="s">
        <v>134</v>
      </c>
      <c r="FE4" s="33" t="s">
        <v>135</v>
      </c>
      <c r="FF4" s="33" t="s">
        <v>27</v>
      </c>
      <c r="FG4" s="33" t="s">
        <v>135</v>
      </c>
      <c r="FH4" s="33" t="s">
        <v>27</v>
      </c>
      <c r="FI4" s="33" t="s">
        <v>135</v>
      </c>
      <c r="FJ4" s="33" t="s">
        <v>27</v>
      </c>
      <c r="FK4" s="30" t="s">
        <v>132</v>
      </c>
      <c r="FL4" s="31"/>
      <c r="FM4" s="30" t="s">
        <v>133</v>
      </c>
      <c r="FN4" s="31"/>
      <c r="FO4" s="32" t="s">
        <v>134</v>
      </c>
      <c r="FP4" s="33" t="s">
        <v>135</v>
      </c>
      <c r="FQ4" s="33" t="s">
        <v>27</v>
      </c>
      <c r="FR4" s="33" t="s">
        <v>135</v>
      </c>
      <c r="FS4" s="33" t="s">
        <v>27</v>
      </c>
      <c r="FT4" s="33" t="s">
        <v>135</v>
      </c>
      <c r="FU4" s="33" t="s">
        <v>27</v>
      </c>
      <c r="FV4" s="30" t="s">
        <v>132</v>
      </c>
      <c r="FW4" s="31"/>
      <c r="FX4" s="30" t="s">
        <v>133</v>
      </c>
      <c r="FY4" s="31"/>
      <c r="FZ4" s="33" t="s">
        <v>134</v>
      </c>
      <c r="GA4" s="33" t="s">
        <v>135</v>
      </c>
      <c r="GB4" s="33" t="s">
        <v>27</v>
      </c>
      <c r="GC4" s="33" t="s">
        <v>135</v>
      </c>
      <c r="GD4" s="33" t="s">
        <v>27</v>
      </c>
      <c r="GE4" s="33" t="s">
        <v>135</v>
      </c>
      <c r="GF4" s="33" t="s">
        <v>27</v>
      </c>
      <c r="GG4" s="30" t="s">
        <v>132</v>
      </c>
      <c r="GH4" s="31"/>
      <c r="GI4" s="30" t="s">
        <v>133</v>
      </c>
      <c r="GJ4" s="31"/>
      <c r="GK4" s="33" t="s">
        <v>134</v>
      </c>
      <c r="GL4" s="33" t="s">
        <v>135</v>
      </c>
      <c r="GM4" s="33" t="s">
        <v>27</v>
      </c>
      <c r="GN4" s="33" t="s">
        <v>135</v>
      </c>
      <c r="GO4" s="33" t="s">
        <v>27</v>
      </c>
      <c r="GP4" s="33" t="s">
        <v>135</v>
      </c>
      <c r="GQ4" s="33" t="s">
        <v>27</v>
      </c>
      <c r="GR4" s="30" t="s">
        <v>132</v>
      </c>
      <c r="GS4" s="31"/>
      <c r="GT4" s="30" t="s">
        <v>133</v>
      </c>
      <c r="GU4" s="31"/>
      <c r="GV4" s="33" t="s">
        <v>134</v>
      </c>
      <c r="GW4" s="33" t="s">
        <v>135</v>
      </c>
      <c r="GX4" s="33" t="s">
        <v>27</v>
      </c>
      <c r="GY4" s="33" t="s">
        <v>135</v>
      </c>
      <c r="GZ4" s="33" t="s">
        <v>27</v>
      </c>
      <c r="HA4" s="33" t="s">
        <v>135</v>
      </c>
      <c r="HB4" s="33" t="s">
        <v>27</v>
      </c>
    </row>
    <row r="5" spans="1:210" ht="31.5" customHeight="1">
      <c r="A5" s="34"/>
      <c r="B5" s="35" t="s">
        <v>135</v>
      </c>
      <c r="C5" s="35" t="s">
        <v>27</v>
      </c>
      <c r="D5" s="35" t="s">
        <v>135</v>
      </c>
      <c r="E5" s="35" t="s">
        <v>27</v>
      </c>
      <c r="F5" s="36"/>
      <c r="G5" s="37"/>
      <c r="H5" s="37"/>
      <c r="I5" s="37"/>
      <c r="J5" s="37"/>
      <c r="K5" s="37"/>
      <c r="L5" s="37"/>
      <c r="M5" s="35" t="s">
        <v>135</v>
      </c>
      <c r="N5" s="35" t="s">
        <v>27</v>
      </c>
      <c r="O5" s="35" t="s">
        <v>135</v>
      </c>
      <c r="P5" s="35" t="s">
        <v>27</v>
      </c>
      <c r="Q5" s="57"/>
      <c r="R5" s="37"/>
      <c r="S5" s="37"/>
      <c r="T5" s="37"/>
      <c r="U5" s="37"/>
      <c r="V5" s="37"/>
      <c r="W5" s="37"/>
      <c r="X5" s="35" t="s">
        <v>135</v>
      </c>
      <c r="Y5" s="35" t="s">
        <v>27</v>
      </c>
      <c r="Z5" s="35" t="s">
        <v>135</v>
      </c>
      <c r="AA5" s="35" t="s">
        <v>27</v>
      </c>
      <c r="AB5" s="36"/>
      <c r="AC5" s="37"/>
      <c r="AD5" s="37"/>
      <c r="AE5" s="37"/>
      <c r="AF5" s="37"/>
      <c r="AG5" s="37"/>
      <c r="AH5" s="37"/>
      <c r="AI5" s="35" t="s">
        <v>135</v>
      </c>
      <c r="AJ5" s="35" t="s">
        <v>27</v>
      </c>
      <c r="AK5" s="35" t="s">
        <v>135</v>
      </c>
      <c r="AL5" s="35" t="s">
        <v>27</v>
      </c>
      <c r="AM5" s="36"/>
      <c r="AN5" s="37"/>
      <c r="AO5" s="37"/>
      <c r="AP5" s="37"/>
      <c r="AQ5" s="37"/>
      <c r="AR5" s="37"/>
      <c r="AS5" s="37"/>
      <c r="AT5" s="35" t="s">
        <v>135</v>
      </c>
      <c r="AU5" s="35" t="s">
        <v>27</v>
      </c>
      <c r="AV5" s="35" t="s">
        <v>135</v>
      </c>
      <c r="AW5" s="35" t="s">
        <v>27</v>
      </c>
      <c r="AX5" s="36"/>
      <c r="AY5" s="37"/>
      <c r="AZ5" s="37"/>
      <c r="BA5" s="37"/>
      <c r="BB5" s="37"/>
      <c r="BC5" s="37"/>
      <c r="BD5" s="37"/>
      <c r="BE5" s="35" t="s">
        <v>135</v>
      </c>
      <c r="BF5" s="35" t="s">
        <v>27</v>
      </c>
      <c r="BG5" s="35" t="s">
        <v>135</v>
      </c>
      <c r="BH5" s="35" t="s">
        <v>27</v>
      </c>
      <c r="BI5" s="36"/>
      <c r="BJ5" s="37"/>
      <c r="BK5" s="37"/>
      <c r="BL5" s="37"/>
      <c r="BM5" s="37"/>
      <c r="BN5" s="37"/>
      <c r="BO5" s="37"/>
      <c r="BP5" s="35" t="s">
        <v>135</v>
      </c>
      <c r="BQ5" s="35" t="s">
        <v>27</v>
      </c>
      <c r="BR5" s="35" t="s">
        <v>135</v>
      </c>
      <c r="BS5" s="35" t="s">
        <v>27</v>
      </c>
      <c r="BT5" s="36"/>
      <c r="BU5" s="37"/>
      <c r="BV5" s="37"/>
      <c r="BW5" s="37"/>
      <c r="BX5" s="37"/>
      <c r="BY5" s="37"/>
      <c r="BZ5" s="37"/>
      <c r="CA5" s="35" t="s">
        <v>135</v>
      </c>
      <c r="CB5" s="35" t="s">
        <v>27</v>
      </c>
      <c r="CC5" s="35" t="s">
        <v>135</v>
      </c>
      <c r="CD5" s="35" t="s">
        <v>27</v>
      </c>
      <c r="CE5" s="36"/>
      <c r="CF5" s="37"/>
      <c r="CG5" s="37"/>
      <c r="CH5" s="37"/>
      <c r="CI5" s="37"/>
      <c r="CJ5" s="37"/>
      <c r="CK5" s="37"/>
      <c r="CL5" s="35" t="s">
        <v>135</v>
      </c>
      <c r="CM5" s="35" t="s">
        <v>27</v>
      </c>
      <c r="CN5" s="35" t="s">
        <v>135</v>
      </c>
      <c r="CO5" s="35" t="s">
        <v>27</v>
      </c>
      <c r="CP5" s="36"/>
      <c r="CQ5" s="37"/>
      <c r="CR5" s="37"/>
      <c r="CS5" s="37"/>
      <c r="CT5" s="37"/>
      <c r="CU5" s="37"/>
      <c r="CV5" s="37"/>
      <c r="CW5" s="35" t="s">
        <v>135</v>
      </c>
      <c r="CX5" s="35" t="s">
        <v>27</v>
      </c>
      <c r="CY5" s="35" t="s">
        <v>135</v>
      </c>
      <c r="CZ5" s="35" t="s">
        <v>27</v>
      </c>
      <c r="DA5" s="36"/>
      <c r="DB5" s="37"/>
      <c r="DC5" s="37"/>
      <c r="DD5" s="37"/>
      <c r="DE5" s="37"/>
      <c r="DF5" s="37"/>
      <c r="DG5" s="37"/>
      <c r="DH5" s="35" t="s">
        <v>135</v>
      </c>
      <c r="DI5" s="35" t="s">
        <v>27</v>
      </c>
      <c r="DJ5" s="35" t="s">
        <v>135</v>
      </c>
      <c r="DK5" s="35" t="s">
        <v>27</v>
      </c>
      <c r="DL5" s="36"/>
      <c r="DM5" s="37"/>
      <c r="DN5" s="37"/>
      <c r="DO5" s="37"/>
      <c r="DP5" s="37"/>
      <c r="DQ5" s="37"/>
      <c r="DR5" s="37"/>
      <c r="DS5" s="35" t="s">
        <v>135</v>
      </c>
      <c r="DT5" s="35" t="s">
        <v>27</v>
      </c>
      <c r="DU5" s="35" t="s">
        <v>135</v>
      </c>
      <c r="DV5" s="35" t="s">
        <v>27</v>
      </c>
      <c r="DW5" s="36"/>
      <c r="DX5" s="37"/>
      <c r="DY5" s="37"/>
      <c r="DZ5" s="37"/>
      <c r="EA5" s="37"/>
      <c r="EB5" s="37"/>
      <c r="EC5" s="37"/>
      <c r="ED5" s="35" t="s">
        <v>135</v>
      </c>
      <c r="EE5" s="35" t="s">
        <v>27</v>
      </c>
      <c r="EF5" s="35" t="s">
        <v>135</v>
      </c>
      <c r="EG5" s="35" t="s">
        <v>27</v>
      </c>
      <c r="EH5" s="36"/>
      <c r="EI5" s="37"/>
      <c r="EJ5" s="37"/>
      <c r="EK5" s="37"/>
      <c r="EL5" s="37"/>
      <c r="EM5" s="37"/>
      <c r="EN5" s="37"/>
      <c r="EO5" s="35" t="s">
        <v>135</v>
      </c>
      <c r="EP5" s="35" t="s">
        <v>27</v>
      </c>
      <c r="EQ5" s="35" t="s">
        <v>135</v>
      </c>
      <c r="ER5" s="35" t="s">
        <v>27</v>
      </c>
      <c r="ES5" s="36"/>
      <c r="ET5" s="37"/>
      <c r="EU5" s="37"/>
      <c r="EV5" s="37"/>
      <c r="EW5" s="37"/>
      <c r="EX5" s="37"/>
      <c r="EY5" s="37"/>
      <c r="EZ5" s="35" t="s">
        <v>135</v>
      </c>
      <c r="FA5" s="35" t="s">
        <v>27</v>
      </c>
      <c r="FB5" s="35" t="s">
        <v>135</v>
      </c>
      <c r="FC5" s="35" t="s">
        <v>27</v>
      </c>
      <c r="FD5" s="36"/>
      <c r="FE5" s="37"/>
      <c r="FF5" s="37"/>
      <c r="FG5" s="37"/>
      <c r="FH5" s="37"/>
      <c r="FI5" s="37"/>
      <c r="FJ5" s="37"/>
      <c r="FK5" s="35" t="s">
        <v>135</v>
      </c>
      <c r="FL5" s="35" t="s">
        <v>27</v>
      </c>
      <c r="FM5" s="35" t="s">
        <v>135</v>
      </c>
      <c r="FN5" s="35" t="s">
        <v>27</v>
      </c>
      <c r="FO5" s="36"/>
      <c r="FP5" s="37"/>
      <c r="FQ5" s="37"/>
      <c r="FR5" s="37"/>
      <c r="FS5" s="37"/>
      <c r="FT5" s="37"/>
      <c r="FU5" s="37"/>
      <c r="FV5" s="35" t="s">
        <v>135</v>
      </c>
      <c r="FW5" s="35" t="s">
        <v>27</v>
      </c>
      <c r="FX5" s="35" t="s">
        <v>135</v>
      </c>
      <c r="FY5" s="35" t="s">
        <v>27</v>
      </c>
      <c r="FZ5" s="37"/>
      <c r="GA5" s="37"/>
      <c r="GB5" s="37"/>
      <c r="GC5" s="37"/>
      <c r="GD5" s="37"/>
      <c r="GE5" s="37"/>
      <c r="GF5" s="37"/>
      <c r="GG5" s="35" t="s">
        <v>135</v>
      </c>
      <c r="GH5" s="35" t="s">
        <v>27</v>
      </c>
      <c r="GI5" s="35" t="s">
        <v>135</v>
      </c>
      <c r="GJ5" s="35" t="s">
        <v>27</v>
      </c>
      <c r="GK5" s="37"/>
      <c r="GL5" s="37"/>
      <c r="GM5" s="37"/>
      <c r="GN5" s="37"/>
      <c r="GO5" s="37"/>
      <c r="GP5" s="37"/>
      <c r="GQ5" s="37"/>
      <c r="GR5" s="35" t="s">
        <v>135</v>
      </c>
      <c r="GS5" s="35" t="s">
        <v>27</v>
      </c>
      <c r="GT5" s="35" t="s">
        <v>135</v>
      </c>
      <c r="GU5" s="35" t="s">
        <v>27</v>
      </c>
      <c r="GV5" s="37"/>
      <c r="GW5" s="37"/>
      <c r="GX5" s="37"/>
      <c r="GY5" s="37"/>
      <c r="GZ5" s="37"/>
      <c r="HA5" s="37"/>
      <c r="HB5" s="37"/>
    </row>
    <row r="6" spans="1:210" ht="31.5" customHeight="1">
      <c r="A6" s="38" t="s">
        <v>136</v>
      </c>
      <c r="B6" s="39">
        <f aca="true" t="shared" si="0" ref="B6:L6">M6+X6+AI6+AT6+BE6+BP6+CA6+CL6+CW6+DH6+DS6+ED6+EO6+EZ6+FK6+FV6+GG6+GR6</f>
        <v>1817.9520363521178</v>
      </c>
      <c r="C6" s="39">
        <f t="shared" si="0"/>
        <v>36695.237327074945</v>
      </c>
      <c r="D6" s="39">
        <f t="shared" si="0"/>
        <v>14501.094056210793</v>
      </c>
      <c r="E6" s="39">
        <f t="shared" si="0"/>
        <v>137278.69825922756</v>
      </c>
      <c r="F6" s="40">
        <f t="shared" si="0"/>
        <v>9938</v>
      </c>
      <c r="G6" s="39">
        <f t="shared" si="0"/>
        <v>1556.5041582004126</v>
      </c>
      <c r="H6" s="39">
        <f t="shared" si="0"/>
        <v>57048.929448652576</v>
      </c>
      <c r="I6" s="39">
        <f t="shared" si="0"/>
        <v>855.2849123453389</v>
      </c>
      <c r="J6" s="39">
        <f t="shared" si="0"/>
        <v>24179.419970114588</v>
      </c>
      <c r="K6" s="39">
        <f t="shared" si="0"/>
        <v>17564.625163108663</v>
      </c>
      <c r="L6" s="39">
        <f t="shared" si="0"/>
        <v>241625.09665806967</v>
      </c>
      <c r="M6" s="39">
        <v>150.91</v>
      </c>
      <c r="N6" s="39">
        <v>5361.36</v>
      </c>
      <c r="O6" s="39">
        <v>4627.03</v>
      </c>
      <c r="P6" s="39">
        <v>24235.5</v>
      </c>
      <c r="Q6" s="40">
        <v>957</v>
      </c>
      <c r="R6" s="39">
        <v>19.63</v>
      </c>
      <c r="S6" s="39">
        <v>1116.34</v>
      </c>
      <c r="T6" s="39">
        <v>100.03</v>
      </c>
      <c r="U6" s="39">
        <v>2441.99</v>
      </c>
      <c r="V6" s="39">
        <v>4897.6</v>
      </c>
      <c r="W6" s="39">
        <v>33155.19</v>
      </c>
      <c r="X6" s="39">
        <v>158.550564</v>
      </c>
      <c r="Y6" s="39">
        <v>1320.6453809999998</v>
      </c>
      <c r="Z6" s="39">
        <v>1018.758021</v>
      </c>
      <c r="AA6" s="39">
        <v>8614.098389</v>
      </c>
      <c r="AB6" s="40">
        <v>145</v>
      </c>
      <c r="AC6" s="39"/>
      <c r="AD6" s="39"/>
      <c r="AE6" s="39">
        <v>138.453378</v>
      </c>
      <c r="AF6" s="39">
        <v>1037.330819</v>
      </c>
      <c r="AG6" s="39">
        <v>1315.761963</v>
      </c>
      <c r="AH6" s="39">
        <v>11138.936242</v>
      </c>
      <c r="AI6" s="39">
        <v>207.06766026998437</v>
      </c>
      <c r="AJ6" s="39">
        <v>3138.571358343927</v>
      </c>
      <c r="AK6" s="39">
        <v>1791.3407484185032</v>
      </c>
      <c r="AL6" s="39">
        <v>22200.87862450378</v>
      </c>
      <c r="AM6" s="40">
        <v>978</v>
      </c>
      <c r="AN6" s="39"/>
      <c r="AO6" s="39"/>
      <c r="AP6" s="39">
        <v>287.2011156775537</v>
      </c>
      <c r="AQ6" s="39">
        <v>2587.822985461179</v>
      </c>
      <c r="AR6" s="39">
        <v>2285.609524366041</v>
      </c>
      <c r="AS6" s="39">
        <v>27927.272968308887</v>
      </c>
      <c r="AT6" s="60">
        <v>64.0548</v>
      </c>
      <c r="AU6" s="61">
        <v>1347.170259</v>
      </c>
      <c r="AV6" s="62">
        <v>2053.634851</v>
      </c>
      <c r="AW6" s="62">
        <v>25305.465435</v>
      </c>
      <c r="AX6" s="63">
        <v>394</v>
      </c>
      <c r="AY6" s="64">
        <v>6.6133</v>
      </c>
      <c r="AZ6" s="61">
        <v>571.57483</v>
      </c>
      <c r="BA6" s="61">
        <v>25.2182</v>
      </c>
      <c r="BB6" s="61">
        <v>259.665075</v>
      </c>
      <c r="BC6" s="61">
        <v>2149.521151</v>
      </c>
      <c r="BD6" s="61">
        <v>27483.875599</v>
      </c>
      <c r="BE6" s="39">
        <v>65.7</v>
      </c>
      <c r="BF6" s="39">
        <v>720.1</v>
      </c>
      <c r="BG6" s="39">
        <v>453.559513</v>
      </c>
      <c r="BH6" s="39">
        <v>2447.539513</v>
      </c>
      <c r="BI6" s="40">
        <v>592</v>
      </c>
      <c r="BJ6" s="39">
        <v>13.39</v>
      </c>
      <c r="BK6" s="39">
        <v>283.32</v>
      </c>
      <c r="BL6" s="39">
        <v>132.29</v>
      </c>
      <c r="BM6" s="39">
        <v>1504.89</v>
      </c>
      <c r="BN6" s="39">
        <v>664.939513</v>
      </c>
      <c r="BO6" s="39">
        <v>4955.849513</v>
      </c>
      <c r="BP6" s="39">
        <v>207.30057208213339</v>
      </c>
      <c r="BQ6" s="39">
        <v>5895.109705731011</v>
      </c>
      <c r="BR6" s="39">
        <v>2081.258471792292</v>
      </c>
      <c r="BS6" s="39">
        <v>26374.3418627238</v>
      </c>
      <c r="BT6" s="40">
        <v>1854</v>
      </c>
      <c r="BU6" s="39">
        <v>201.52755820041264</v>
      </c>
      <c r="BV6" s="39">
        <v>3859.498354652574</v>
      </c>
      <c r="BW6" s="39">
        <v>67.02721866778545</v>
      </c>
      <c r="BX6" s="39">
        <v>596.3562986534077</v>
      </c>
      <c r="BY6" s="39">
        <v>2557.1138207426234</v>
      </c>
      <c r="BZ6" s="39">
        <v>36725.306221760795</v>
      </c>
      <c r="CA6" s="39">
        <v>43.8</v>
      </c>
      <c r="CB6" s="39">
        <v>223.9</v>
      </c>
      <c r="CC6" s="39">
        <v>115.9</v>
      </c>
      <c r="CD6" s="39">
        <v>1387.22</v>
      </c>
      <c r="CE6" s="40">
        <v>78</v>
      </c>
      <c r="CF6" s="39"/>
      <c r="CG6" s="39"/>
      <c r="CH6" s="39"/>
      <c r="CI6" s="39"/>
      <c r="CJ6" s="39">
        <v>159.7</v>
      </c>
      <c r="CK6" s="39">
        <v>1611.12</v>
      </c>
      <c r="CL6" s="39">
        <v>1.71</v>
      </c>
      <c r="CM6" s="39">
        <v>89.06</v>
      </c>
      <c r="CN6" s="39">
        <v>331.63</v>
      </c>
      <c r="CO6" s="39">
        <v>3999.64</v>
      </c>
      <c r="CP6" s="40">
        <v>22</v>
      </c>
      <c r="CQ6" s="39">
        <v>34.6</v>
      </c>
      <c r="CR6" s="39">
        <v>445.33</v>
      </c>
      <c r="CS6" s="39">
        <v>0.35</v>
      </c>
      <c r="CT6" s="39">
        <v>5.62</v>
      </c>
      <c r="CU6" s="39">
        <v>368.29</v>
      </c>
      <c r="CV6" s="39">
        <v>4539.65</v>
      </c>
      <c r="CW6" s="39">
        <v>89.16</v>
      </c>
      <c r="CX6" s="39">
        <v>680.250516</v>
      </c>
      <c r="CY6" s="39">
        <v>31.26</v>
      </c>
      <c r="CZ6" s="39">
        <v>291.8211</v>
      </c>
      <c r="DA6" s="40">
        <v>67</v>
      </c>
      <c r="DB6" s="39">
        <v>10.71</v>
      </c>
      <c r="DC6" s="39">
        <v>2473.6464</v>
      </c>
      <c r="DD6" s="39">
        <v>31.92</v>
      </c>
      <c r="DE6" s="39">
        <v>193.41959199999997</v>
      </c>
      <c r="DF6" s="39">
        <v>163.05</v>
      </c>
      <c r="DG6" s="39">
        <v>3639.137608</v>
      </c>
      <c r="DH6" s="39">
        <v>27.11</v>
      </c>
      <c r="DI6" s="39">
        <v>302.83</v>
      </c>
      <c r="DJ6" s="39">
        <v>73.2</v>
      </c>
      <c r="DK6" s="39">
        <v>969.6</v>
      </c>
      <c r="DL6" s="40">
        <v>186</v>
      </c>
      <c r="DM6" s="39">
        <v>8.5</v>
      </c>
      <c r="DN6" s="39">
        <v>375.89</v>
      </c>
      <c r="DO6" s="39">
        <v>24.12</v>
      </c>
      <c r="DP6" s="39">
        <v>338.38</v>
      </c>
      <c r="DQ6" s="39">
        <f>DH6+DJ6+DM6+DO6</f>
        <v>132.93</v>
      </c>
      <c r="DR6" s="39">
        <f>DI6+DK6+DN6+DP6</f>
        <v>1986.7000000000003</v>
      </c>
      <c r="DS6" s="39">
        <v>67.04</v>
      </c>
      <c r="DT6" s="39">
        <v>623.2804349999999</v>
      </c>
      <c r="DU6" s="39">
        <v>197.1505</v>
      </c>
      <c r="DV6" s="39">
        <v>1800.04</v>
      </c>
      <c r="DW6" s="40">
        <v>307</v>
      </c>
      <c r="DX6" s="39">
        <v>381.53</v>
      </c>
      <c r="DY6" s="39">
        <v>21707.51</v>
      </c>
      <c r="DZ6" s="39">
        <v>27.01</v>
      </c>
      <c r="EA6" s="39">
        <v>227.49</v>
      </c>
      <c r="EB6" s="39">
        <v>672.7304999999999</v>
      </c>
      <c r="EC6" s="39">
        <v>24358.320434999998</v>
      </c>
      <c r="ED6" s="39">
        <v>14.6</v>
      </c>
      <c r="EE6" s="39">
        <v>321.48</v>
      </c>
      <c r="EF6" s="39">
        <v>147.26</v>
      </c>
      <c r="EG6" s="39">
        <v>1953.42</v>
      </c>
      <c r="EH6" s="40">
        <v>119</v>
      </c>
      <c r="EI6" s="39">
        <v>0</v>
      </c>
      <c r="EJ6" s="39">
        <v>0</v>
      </c>
      <c r="EK6" s="39">
        <v>0.46</v>
      </c>
      <c r="EL6" s="39">
        <v>6.69</v>
      </c>
      <c r="EM6" s="39">
        <v>162.32</v>
      </c>
      <c r="EN6" s="39">
        <v>2281.59</v>
      </c>
      <c r="EO6" s="39">
        <v>58.3</v>
      </c>
      <c r="EP6" s="39">
        <v>793.46</v>
      </c>
      <c r="EQ6" s="39">
        <v>125.9</v>
      </c>
      <c r="ER6" s="39">
        <v>838.5</v>
      </c>
      <c r="ES6" s="40">
        <v>229</v>
      </c>
      <c r="ET6" s="39">
        <v>194.4</v>
      </c>
      <c r="EU6" s="39">
        <v>8109.05</v>
      </c>
      <c r="EV6" s="39"/>
      <c r="EW6" s="39"/>
      <c r="EX6" s="39">
        <v>378.6</v>
      </c>
      <c r="EY6" s="39">
        <v>9741.01</v>
      </c>
      <c r="EZ6" s="39">
        <v>81.44</v>
      </c>
      <c r="FA6" s="39">
        <v>692.03</v>
      </c>
      <c r="FB6" s="39">
        <v>273.1</v>
      </c>
      <c r="FC6" s="39">
        <v>2679.25</v>
      </c>
      <c r="FD6" s="40">
        <v>493</v>
      </c>
      <c r="FE6" s="39">
        <v>29.12</v>
      </c>
      <c r="FF6" s="39">
        <v>758.47</v>
      </c>
      <c r="FG6" s="39">
        <v>7.18</v>
      </c>
      <c r="FH6" s="39">
        <v>14857.18</v>
      </c>
      <c r="FI6" s="39">
        <v>390.84</v>
      </c>
      <c r="FJ6" s="39">
        <v>18986.93</v>
      </c>
      <c r="FK6" s="39">
        <v>485.87</v>
      </c>
      <c r="FL6" s="39">
        <v>13859.140000000001</v>
      </c>
      <c r="FM6" s="39">
        <v>1166.21</v>
      </c>
      <c r="FN6" s="39">
        <v>13744.05</v>
      </c>
      <c r="FO6" s="40">
        <v>3385</v>
      </c>
      <c r="FP6" s="39">
        <v>440.5</v>
      </c>
      <c r="FQ6" s="39">
        <v>13574.7</v>
      </c>
      <c r="FR6" s="39">
        <v>12.3</v>
      </c>
      <c r="FS6" s="39">
        <v>97.31</v>
      </c>
      <c r="FT6" s="39">
        <v>938.67</v>
      </c>
      <c r="FU6" s="39">
        <v>27531.150000000005</v>
      </c>
      <c r="FV6" s="39">
        <v>88.99</v>
      </c>
      <c r="FW6" s="39">
        <v>976.79</v>
      </c>
      <c r="FX6" s="39"/>
      <c r="FY6" s="39"/>
      <c r="FZ6" s="40"/>
      <c r="GA6" s="39"/>
      <c r="GB6" s="39"/>
      <c r="GC6" s="39">
        <v>1.55</v>
      </c>
      <c r="GD6" s="39">
        <v>16.69</v>
      </c>
      <c r="GE6" s="39">
        <v>90.54</v>
      </c>
      <c r="GF6" s="39">
        <v>993.48</v>
      </c>
      <c r="GG6" s="68"/>
      <c r="GH6" s="69"/>
      <c r="GI6" s="69"/>
      <c r="GJ6" s="69"/>
      <c r="GK6" s="69"/>
      <c r="GL6" s="70">
        <v>-90.58</v>
      </c>
      <c r="GM6" s="70">
        <v>52.72</v>
      </c>
      <c r="GN6" s="70"/>
      <c r="GO6" s="70"/>
      <c r="GP6" s="70">
        <v>-90.58</v>
      </c>
      <c r="GQ6" s="70">
        <v>52.72</v>
      </c>
      <c r="GR6" s="39">
        <v>6.34844</v>
      </c>
      <c r="GS6" s="39">
        <v>350.059672</v>
      </c>
      <c r="GT6" s="39">
        <v>13.901951</v>
      </c>
      <c r="GU6" s="39">
        <v>437.333335</v>
      </c>
      <c r="GV6" s="40">
        <v>132</v>
      </c>
      <c r="GW6" s="39">
        <v>306.5633</v>
      </c>
      <c r="GX6" s="39">
        <v>3720.879864</v>
      </c>
      <c r="GY6" s="39">
        <v>0.175</v>
      </c>
      <c r="GZ6" s="39">
        <v>8.5852</v>
      </c>
      <c r="HA6" s="39">
        <v>326.988691</v>
      </c>
      <c r="HB6" s="39">
        <v>4516.858071</v>
      </c>
    </row>
    <row r="7" spans="1:210" ht="31.5" customHeight="1">
      <c r="A7" s="41" t="s">
        <v>87</v>
      </c>
      <c r="B7" s="39">
        <f aca="true" t="shared" si="1" ref="B7:B23">M7+X7+AI7+AT7+BE7+BP7+CA7+CL7+CW7+DH7+DS7+ED7+EO7+EZ7+FK7+FV7+GG7+GR7</f>
        <v>313.69059946947635</v>
      </c>
      <c r="C7" s="39">
        <f aca="true" t="shared" si="2" ref="C7:C23">N7+Y7+AJ7+AU7+BF7+BQ7+CB7+CM7+CX7+DI7+DT7+EE7+EP7+FA7+FL7+FW7+GH7+GS7</f>
        <v>5494.367691006633</v>
      </c>
      <c r="D7" s="39">
        <f aca="true" t="shared" si="3" ref="D7:D23">O7+Z7+AK7+AV7+BG7+BR7+CC7+CN7+CY7+DJ7+DU7+EF7+EQ7+FB7+FM7+FX7+GI7+GT7</f>
        <v>2343.2140024097</v>
      </c>
      <c r="E7" s="39">
        <f aca="true" t="shared" si="4" ref="E7:E23">P7+AA7+AL7+AW7+BH7+BS7+CD7+CO7+CZ7+DK7+DV7+EG7+ER7+FC7+FN7+FY7+GJ7+GU7</f>
        <v>19764.652473711812</v>
      </c>
      <c r="F7" s="40">
        <f aca="true" t="shared" si="5" ref="F7:F23">Q7+AB7+AM7+AX7+BI7+BT7+CE7+CP7+DA7+DL7+DW7+EH7+ES7+FD7+FO7+FZ7+GK7+GV7</f>
        <v>1690</v>
      </c>
      <c r="G7" s="39">
        <f aca="true" t="shared" si="6" ref="G7:G23">R7+AC7+AN7+AY7+BJ7+BU7+CF7+CQ7+DB7+DM7+DX7+EI7+ET7+FE7+FP7+GA7+GL7+GW7</f>
        <v>158.65</v>
      </c>
      <c r="H7" s="39">
        <f aca="true" t="shared" si="7" ref="H7:H23">S7+AD7+AO7+AZ7+BK7+BV7+CG7+CR7+DC7+DN7+DY7+EJ7+EU7+FF7+FQ7+GB7+GM7+GX7</f>
        <v>4633.053426</v>
      </c>
      <c r="I7" s="39">
        <f aca="true" t="shared" si="8" ref="I7:I23">T7+AE7+AP7+BA7+BL7+BW7+CH7+CS7+DD7+DO7+DZ7+EK7+EV7+FG7+FR7+GC7+GN7+GY7</f>
        <v>54.03793729415418</v>
      </c>
      <c r="J7" s="39">
        <f aca="true" t="shared" si="9" ref="J7:J23">U7+AF7+AQ7+BB7+BM7+BX7+CI7+CT7+DE7+DP7+EA7+EL7+EW7+FH7+FS7+GD7+GO7+GZ7</f>
        <v>809.6916564483881</v>
      </c>
      <c r="K7" s="39">
        <f aca="true" t="shared" si="10" ref="K7:K23">V7+AG7+AR7+BC7+BN7+BY7+CJ7+CU7+DF7+DQ7+EB7+EM7+EX7+FI7+FT7+GE7+GP7+HA7</f>
        <v>2821.6125391733303</v>
      </c>
      <c r="L7" s="39">
        <f aca="true" t="shared" si="11" ref="L7:L23">W7+AH7+AS7+BD7+BO7+BZ7+CK7+CV7+DG7+DR7+EC7+EN7+EY7+FJ7+FU7+GF7+GQ7+HB7</f>
        <v>28817.93145116683</v>
      </c>
      <c r="M7" s="39">
        <v>81.14</v>
      </c>
      <c r="N7" s="39">
        <v>1156.58</v>
      </c>
      <c r="O7" s="39">
        <v>1077.36</v>
      </c>
      <c r="P7" s="39">
        <v>4738.14</v>
      </c>
      <c r="Q7" s="40">
        <v>290</v>
      </c>
      <c r="R7" s="39">
        <v>3.44</v>
      </c>
      <c r="S7" s="39">
        <v>449.91</v>
      </c>
      <c r="T7" s="39">
        <v>2.22</v>
      </c>
      <c r="U7" s="39">
        <v>351.94</v>
      </c>
      <c r="V7" s="39">
        <v>1164.16</v>
      </c>
      <c r="W7" s="39">
        <v>6696.57</v>
      </c>
      <c r="X7" s="39">
        <v>59.913382999999996</v>
      </c>
      <c r="Y7" s="39">
        <v>513.2026119999999</v>
      </c>
      <c r="Z7" s="39">
        <v>514.8456719999999</v>
      </c>
      <c r="AA7" s="39">
        <v>4453.671892</v>
      </c>
      <c r="AB7" s="40">
        <v>194</v>
      </c>
      <c r="AC7" s="39">
        <v>0</v>
      </c>
      <c r="AD7" s="39">
        <v>0</v>
      </c>
      <c r="AE7" s="39">
        <v>4.609920000000001</v>
      </c>
      <c r="AF7" s="39">
        <v>20.301054</v>
      </c>
      <c r="AG7" s="39">
        <v>579.3689749999999</v>
      </c>
      <c r="AH7" s="39">
        <v>5283.341762</v>
      </c>
      <c r="AI7" s="39">
        <v>26.745267089825795</v>
      </c>
      <c r="AJ7" s="39">
        <v>304.3787245903019</v>
      </c>
      <c r="AK7" s="39">
        <v>88.88038952488647</v>
      </c>
      <c r="AL7" s="39">
        <v>1156.133113091153</v>
      </c>
      <c r="AM7" s="40">
        <v>142</v>
      </c>
      <c r="AN7" s="39"/>
      <c r="AO7" s="39"/>
      <c r="AP7" s="39">
        <v>44.18801729415418</v>
      </c>
      <c r="AQ7" s="39">
        <v>378.79301044838803</v>
      </c>
      <c r="AR7" s="39">
        <v>159.81367390886643</v>
      </c>
      <c r="AS7" s="39">
        <v>1839.3048481298429</v>
      </c>
      <c r="AT7" s="60"/>
      <c r="AU7" s="61">
        <v>0</v>
      </c>
      <c r="AV7" s="61"/>
      <c r="AW7" s="61"/>
      <c r="AX7" s="63"/>
      <c r="AY7" s="61"/>
      <c r="AZ7" s="61"/>
      <c r="BA7" s="61"/>
      <c r="BB7" s="61"/>
      <c r="BC7" s="61"/>
      <c r="BD7" s="61"/>
      <c r="BE7" s="39">
        <v>0</v>
      </c>
      <c r="BF7" s="39">
        <v>0.85</v>
      </c>
      <c r="BG7" s="39">
        <v>3.66335</v>
      </c>
      <c r="BH7" s="39">
        <v>178.68335</v>
      </c>
      <c r="BI7" s="40">
        <v>4</v>
      </c>
      <c r="BJ7" s="39">
        <v>0</v>
      </c>
      <c r="BK7" s="39">
        <v>0</v>
      </c>
      <c r="BL7" s="39">
        <v>0</v>
      </c>
      <c r="BM7" s="39">
        <v>0</v>
      </c>
      <c r="BN7" s="39">
        <v>3.66335</v>
      </c>
      <c r="BO7" s="39">
        <v>179.53335</v>
      </c>
      <c r="BP7" s="39">
        <v>58.72194937965055</v>
      </c>
      <c r="BQ7" s="39">
        <v>1541.953234416332</v>
      </c>
      <c r="BR7" s="39">
        <v>420.7645908848138</v>
      </c>
      <c r="BS7" s="39">
        <v>5182.1583466206575</v>
      </c>
      <c r="BT7" s="40">
        <v>513</v>
      </c>
      <c r="BU7" s="39">
        <v>0</v>
      </c>
      <c r="BV7" s="39">
        <v>0</v>
      </c>
      <c r="BW7" s="39">
        <v>0</v>
      </c>
      <c r="BX7" s="39">
        <v>0</v>
      </c>
      <c r="BY7" s="39">
        <v>479.48654026446434</v>
      </c>
      <c r="BZ7" s="39">
        <v>6724.111581036989</v>
      </c>
      <c r="CA7" s="39"/>
      <c r="CB7" s="39"/>
      <c r="CC7" s="39"/>
      <c r="CD7" s="39"/>
      <c r="CE7" s="40"/>
      <c r="CF7" s="39"/>
      <c r="CG7" s="39"/>
      <c r="CH7" s="39"/>
      <c r="CI7" s="39"/>
      <c r="CJ7" s="39">
        <v>0</v>
      </c>
      <c r="CK7" s="39">
        <v>0</v>
      </c>
      <c r="CL7" s="39">
        <v>1.72</v>
      </c>
      <c r="CM7" s="39">
        <v>62.29</v>
      </c>
      <c r="CN7" s="39"/>
      <c r="CO7" s="39"/>
      <c r="CP7" s="40">
        <v>34</v>
      </c>
      <c r="CQ7" s="39"/>
      <c r="CR7" s="39"/>
      <c r="CS7" s="39"/>
      <c r="CT7" s="39"/>
      <c r="CU7" s="39">
        <v>1.72</v>
      </c>
      <c r="CV7" s="39">
        <v>62.29</v>
      </c>
      <c r="CW7" s="39">
        <v>25.52</v>
      </c>
      <c r="CX7" s="39">
        <v>359.59312</v>
      </c>
      <c r="CY7" s="39">
        <v>23.45</v>
      </c>
      <c r="CZ7" s="39">
        <v>126.25577200000001</v>
      </c>
      <c r="DA7" s="40">
        <v>16</v>
      </c>
      <c r="DB7" s="39">
        <v>7.21</v>
      </c>
      <c r="DC7" s="39">
        <v>1484.543426</v>
      </c>
      <c r="DD7" s="39">
        <v>2.64</v>
      </c>
      <c r="DE7" s="39">
        <v>52.827592</v>
      </c>
      <c r="DF7" s="39">
        <v>58.82</v>
      </c>
      <c r="DG7" s="39">
        <v>2023.21991</v>
      </c>
      <c r="DH7" s="39"/>
      <c r="DI7" s="39"/>
      <c r="DJ7" s="39"/>
      <c r="DK7" s="39"/>
      <c r="DL7" s="40"/>
      <c r="DM7" s="39"/>
      <c r="DN7" s="39"/>
      <c r="DO7" s="39"/>
      <c r="DP7" s="39"/>
      <c r="DQ7" s="39">
        <f aca="true" t="shared" si="12" ref="DQ7:DQ20">DH7+DJ7+DM7+DO7</f>
        <v>0</v>
      </c>
      <c r="DR7" s="39">
        <f aca="true" t="shared" si="13" ref="DR7:DR20">DI7+DK7+DN7+DP7</f>
        <v>0</v>
      </c>
      <c r="DS7" s="39"/>
      <c r="DT7" s="39"/>
      <c r="DU7" s="39"/>
      <c r="DV7" s="39"/>
      <c r="DW7" s="40"/>
      <c r="DX7" s="39"/>
      <c r="DY7" s="39"/>
      <c r="DZ7" s="39"/>
      <c r="EA7" s="39"/>
      <c r="EB7" s="39"/>
      <c r="EC7" s="39"/>
      <c r="ED7" s="39">
        <v>44.5</v>
      </c>
      <c r="EE7" s="39">
        <v>289.43</v>
      </c>
      <c r="EF7" s="39">
        <v>166.27</v>
      </c>
      <c r="EG7" s="39">
        <v>1749.61</v>
      </c>
      <c r="EH7" s="40">
        <v>148</v>
      </c>
      <c r="EI7" s="39">
        <v>0</v>
      </c>
      <c r="EJ7" s="39">
        <v>0</v>
      </c>
      <c r="EK7" s="39">
        <v>0.38</v>
      </c>
      <c r="EL7" s="39">
        <v>5.83</v>
      </c>
      <c r="EM7" s="39">
        <v>211.15</v>
      </c>
      <c r="EN7" s="39">
        <v>2044.87</v>
      </c>
      <c r="EO7" s="39"/>
      <c r="EP7" s="39"/>
      <c r="EQ7" s="39"/>
      <c r="ER7" s="39"/>
      <c r="ES7" s="40"/>
      <c r="ET7" s="39"/>
      <c r="EU7" s="39"/>
      <c r="EV7" s="39"/>
      <c r="EW7" s="39"/>
      <c r="EX7" s="39"/>
      <c r="EY7" s="39"/>
      <c r="EZ7" s="39"/>
      <c r="FA7" s="39"/>
      <c r="FB7" s="39"/>
      <c r="FC7" s="39"/>
      <c r="FD7" s="40"/>
      <c r="FE7" s="39"/>
      <c r="FF7" s="39"/>
      <c r="FG7" s="39"/>
      <c r="FH7" s="39"/>
      <c r="FI7" s="39"/>
      <c r="FJ7" s="39"/>
      <c r="FK7" s="39">
        <v>15.43</v>
      </c>
      <c r="FL7" s="39">
        <v>1266.09</v>
      </c>
      <c r="FM7" s="39">
        <v>47.98</v>
      </c>
      <c r="FN7" s="39">
        <v>2180</v>
      </c>
      <c r="FO7" s="40">
        <v>349</v>
      </c>
      <c r="FP7" s="39">
        <v>148</v>
      </c>
      <c r="FQ7" s="39">
        <v>2698.6</v>
      </c>
      <c r="FR7" s="39"/>
      <c r="FS7" s="39"/>
      <c r="FT7" s="39">
        <v>163.43</v>
      </c>
      <c r="FU7" s="39">
        <v>3964.6899999999996</v>
      </c>
      <c r="FV7" s="39"/>
      <c r="FW7" s="39"/>
      <c r="FX7" s="39"/>
      <c r="FY7" s="39"/>
      <c r="FZ7" s="40"/>
      <c r="GA7" s="39"/>
      <c r="GB7" s="39"/>
      <c r="GC7" s="39"/>
      <c r="GD7" s="39"/>
      <c r="GE7" s="39"/>
      <c r="GF7" s="39"/>
      <c r="GG7" s="39"/>
      <c r="GH7" s="39"/>
      <c r="GI7" s="39"/>
      <c r="GJ7" s="39"/>
      <c r="GK7" s="40"/>
      <c r="GL7" s="39"/>
      <c r="GM7" s="39"/>
      <c r="GN7" s="39"/>
      <c r="GO7" s="39"/>
      <c r="GP7" s="39"/>
      <c r="GQ7" s="39"/>
      <c r="GR7" s="39"/>
      <c r="GS7" s="39"/>
      <c r="GT7" s="39"/>
      <c r="GU7" s="39"/>
      <c r="GV7" s="40"/>
      <c r="GW7" s="39"/>
      <c r="GX7" s="39"/>
      <c r="GY7" s="39"/>
      <c r="GZ7" s="39"/>
      <c r="HA7" s="39"/>
      <c r="HB7" s="39"/>
    </row>
    <row r="8" spans="1:210" ht="31.5" customHeight="1">
      <c r="A8" s="41" t="s">
        <v>88</v>
      </c>
      <c r="B8" s="39">
        <f t="shared" si="1"/>
        <v>499.819928808703</v>
      </c>
      <c r="C8" s="39">
        <f t="shared" si="2"/>
        <v>7112.023229819154</v>
      </c>
      <c r="D8" s="39">
        <f t="shared" si="3"/>
        <v>3657.3134420869665</v>
      </c>
      <c r="E8" s="39">
        <f t="shared" si="4"/>
        <v>26768.684121215265</v>
      </c>
      <c r="F8" s="40">
        <f t="shared" si="5"/>
        <v>2199</v>
      </c>
      <c r="G8" s="39">
        <f t="shared" si="6"/>
        <v>206.53</v>
      </c>
      <c r="H8" s="39">
        <f t="shared" si="7"/>
        <v>6910.27925</v>
      </c>
      <c r="I8" s="39">
        <f t="shared" si="8"/>
        <v>55.36991510461095</v>
      </c>
      <c r="J8" s="39">
        <f t="shared" si="9"/>
        <v>824.996247780013</v>
      </c>
      <c r="K8" s="39">
        <f t="shared" si="10"/>
        <v>4373.653286000282</v>
      </c>
      <c r="L8" s="39">
        <f t="shared" si="11"/>
        <v>40608.61615081443</v>
      </c>
      <c r="M8" s="39">
        <v>80.79</v>
      </c>
      <c r="N8" s="39">
        <v>2026.85</v>
      </c>
      <c r="O8" s="39">
        <v>1526.58</v>
      </c>
      <c r="P8" s="39">
        <v>10159.83</v>
      </c>
      <c r="Q8" s="40">
        <v>419</v>
      </c>
      <c r="R8" s="39">
        <v>16.17</v>
      </c>
      <c r="S8" s="39">
        <v>432.39</v>
      </c>
      <c r="T8" s="39">
        <v>12.05</v>
      </c>
      <c r="U8" s="39">
        <v>322.06</v>
      </c>
      <c r="V8" s="39">
        <v>1635.59</v>
      </c>
      <c r="W8" s="39">
        <v>12941.13</v>
      </c>
      <c r="X8" s="39">
        <v>111.426929</v>
      </c>
      <c r="Y8" s="39">
        <v>1011.7838000000002</v>
      </c>
      <c r="Z8" s="39">
        <v>994.9408649999999</v>
      </c>
      <c r="AA8" s="39">
        <v>9573.842466999999</v>
      </c>
      <c r="AB8" s="40">
        <v>422</v>
      </c>
      <c r="AC8" s="39">
        <v>0</v>
      </c>
      <c r="AD8" s="39">
        <v>0</v>
      </c>
      <c r="AE8" s="39">
        <v>0</v>
      </c>
      <c r="AF8" s="39">
        <v>0</v>
      </c>
      <c r="AG8" s="39">
        <v>1106.367794</v>
      </c>
      <c r="AH8" s="39">
        <v>11208.849568999998</v>
      </c>
      <c r="AI8" s="39">
        <v>21.885225903824583</v>
      </c>
      <c r="AJ8" s="39">
        <v>260.0833950001439</v>
      </c>
      <c r="AK8" s="39">
        <v>118.38995435795951</v>
      </c>
      <c r="AL8" s="39">
        <v>1627.8180384807508</v>
      </c>
      <c r="AM8" s="40">
        <v>156</v>
      </c>
      <c r="AN8" s="39"/>
      <c r="AO8" s="39"/>
      <c r="AP8" s="39">
        <v>41.22991510461095</v>
      </c>
      <c r="AQ8" s="39">
        <v>382.81642778001304</v>
      </c>
      <c r="AR8" s="39">
        <v>181.50509536639504</v>
      </c>
      <c r="AS8" s="39">
        <v>2270.7178612609077</v>
      </c>
      <c r="AT8" s="60">
        <v>13.98</v>
      </c>
      <c r="AU8" s="61">
        <v>175.3</v>
      </c>
      <c r="AV8" s="61"/>
      <c r="AW8" s="61"/>
      <c r="AX8" s="63">
        <v>127</v>
      </c>
      <c r="AY8" s="61"/>
      <c r="AZ8" s="61"/>
      <c r="BA8" s="61"/>
      <c r="BB8" s="61"/>
      <c r="BC8" s="61">
        <v>13.98</v>
      </c>
      <c r="BD8" s="61">
        <v>175.3</v>
      </c>
      <c r="BE8" s="39">
        <v>20.5</v>
      </c>
      <c r="BF8" s="39">
        <v>219.3</v>
      </c>
      <c r="BG8" s="39">
        <v>19.810428</v>
      </c>
      <c r="BH8" s="39">
        <v>457.770428</v>
      </c>
      <c r="BI8" s="40">
        <v>217</v>
      </c>
      <c r="BJ8" s="39">
        <v>0</v>
      </c>
      <c r="BK8" s="39">
        <v>0</v>
      </c>
      <c r="BL8" s="39">
        <v>0</v>
      </c>
      <c r="BM8" s="39">
        <v>0</v>
      </c>
      <c r="BN8" s="39">
        <v>40.310428</v>
      </c>
      <c r="BO8" s="39">
        <v>677.070428</v>
      </c>
      <c r="BP8" s="39">
        <v>12.986141904878375</v>
      </c>
      <c r="BQ8" s="39">
        <v>472.63122781900995</v>
      </c>
      <c r="BR8" s="39">
        <v>137.69939472900748</v>
      </c>
      <c r="BS8" s="39">
        <v>1411.2389127345207</v>
      </c>
      <c r="BT8" s="40">
        <v>125</v>
      </c>
      <c r="BU8" s="39">
        <v>0</v>
      </c>
      <c r="BV8" s="39">
        <v>0</v>
      </c>
      <c r="BW8" s="39">
        <v>0</v>
      </c>
      <c r="BX8" s="39">
        <v>0</v>
      </c>
      <c r="BY8" s="39">
        <v>150.68553663388585</v>
      </c>
      <c r="BZ8" s="39">
        <v>1883.8701405535307</v>
      </c>
      <c r="CA8" s="39">
        <v>7.13</v>
      </c>
      <c r="CB8" s="39">
        <v>34.04</v>
      </c>
      <c r="CC8" s="39">
        <v>664.83</v>
      </c>
      <c r="CD8" s="39">
        <v>589.18</v>
      </c>
      <c r="CE8" s="40">
        <v>19</v>
      </c>
      <c r="CF8" s="39"/>
      <c r="CG8" s="39"/>
      <c r="CH8" s="39"/>
      <c r="CI8" s="39"/>
      <c r="CJ8" s="39">
        <v>671.96</v>
      </c>
      <c r="CK8" s="39">
        <v>623.22</v>
      </c>
      <c r="CL8" s="39"/>
      <c r="CM8" s="39"/>
      <c r="CN8" s="39"/>
      <c r="CO8" s="39"/>
      <c r="CP8" s="40"/>
      <c r="CQ8" s="39"/>
      <c r="CR8" s="39"/>
      <c r="CS8" s="39"/>
      <c r="CT8" s="39"/>
      <c r="CU8" s="39"/>
      <c r="CV8" s="39"/>
      <c r="CW8" s="39">
        <v>200.21</v>
      </c>
      <c r="CX8" s="39">
        <v>1656.768564</v>
      </c>
      <c r="CY8" s="39">
        <v>116.27</v>
      </c>
      <c r="CZ8" s="39">
        <v>701.9549749999999</v>
      </c>
      <c r="DA8" s="40">
        <v>262</v>
      </c>
      <c r="DB8" s="39">
        <v>55.46</v>
      </c>
      <c r="DC8" s="39">
        <v>3931.6892499999994</v>
      </c>
      <c r="DD8" s="39">
        <v>2.09</v>
      </c>
      <c r="DE8" s="39">
        <v>120.11982</v>
      </c>
      <c r="DF8" s="39">
        <v>374.03</v>
      </c>
      <c r="DG8" s="39">
        <v>6410.532608999999</v>
      </c>
      <c r="DH8" s="39">
        <v>3.11</v>
      </c>
      <c r="DI8" s="39">
        <v>46.01</v>
      </c>
      <c r="DJ8" s="39">
        <v>4.19999999999999</v>
      </c>
      <c r="DK8" s="39">
        <v>138</v>
      </c>
      <c r="DL8" s="40">
        <v>64</v>
      </c>
      <c r="DM8" s="39"/>
      <c r="DN8" s="39"/>
      <c r="DO8" s="39"/>
      <c r="DP8" s="39"/>
      <c r="DQ8" s="39">
        <f t="shared" si="12"/>
        <v>7.30999999999999</v>
      </c>
      <c r="DR8" s="39">
        <f t="shared" si="13"/>
        <v>184.01</v>
      </c>
      <c r="DS8" s="39">
        <v>7.691632</v>
      </c>
      <c r="DT8" s="39">
        <v>122.03624300000001</v>
      </c>
      <c r="DU8" s="39">
        <v>29.21279999999996</v>
      </c>
      <c r="DV8" s="39">
        <v>478.4593</v>
      </c>
      <c r="DW8" s="40">
        <v>76</v>
      </c>
      <c r="DX8" s="39"/>
      <c r="DY8" s="39"/>
      <c r="DZ8" s="39"/>
      <c r="EA8" s="39"/>
      <c r="EB8" s="39">
        <v>36.90443199999996</v>
      </c>
      <c r="EC8" s="39">
        <v>600.495543</v>
      </c>
      <c r="ED8" s="39"/>
      <c r="EE8" s="39"/>
      <c r="EF8" s="39"/>
      <c r="EG8" s="39"/>
      <c r="EH8" s="40"/>
      <c r="EI8" s="39"/>
      <c r="EJ8" s="39"/>
      <c r="EK8" s="39"/>
      <c r="EL8" s="39"/>
      <c r="EM8" s="39"/>
      <c r="EN8" s="39"/>
      <c r="EO8" s="39"/>
      <c r="EP8" s="39"/>
      <c r="EQ8" s="39"/>
      <c r="ER8" s="39"/>
      <c r="ES8" s="40"/>
      <c r="ET8" s="39"/>
      <c r="EU8" s="39"/>
      <c r="EV8" s="39"/>
      <c r="EW8" s="39"/>
      <c r="EX8" s="39"/>
      <c r="EY8" s="39"/>
      <c r="EZ8" s="39"/>
      <c r="FA8" s="39"/>
      <c r="FB8" s="39"/>
      <c r="FC8" s="39"/>
      <c r="FD8" s="40"/>
      <c r="FE8" s="39"/>
      <c r="FF8" s="39"/>
      <c r="FG8" s="39"/>
      <c r="FH8" s="39"/>
      <c r="FI8" s="39"/>
      <c r="FJ8" s="39"/>
      <c r="FK8" s="39">
        <v>20.11</v>
      </c>
      <c r="FL8" s="39">
        <v>1087.22</v>
      </c>
      <c r="FM8" s="39">
        <v>45.38</v>
      </c>
      <c r="FN8" s="39">
        <v>1630.59</v>
      </c>
      <c r="FO8" s="40">
        <v>312</v>
      </c>
      <c r="FP8" s="39">
        <v>134.9</v>
      </c>
      <c r="FQ8" s="39">
        <v>2546.2</v>
      </c>
      <c r="FR8" s="39"/>
      <c r="FS8" s="39"/>
      <c r="FT8" s="39">
        <v>155.01</v>
      </c>
      <c r="FU8" s="39">
        <v>3633.42</v>
      </c>
      <c r="FV8" s="39"/>
      <c r="FW8" s="39"/>
      <c r="FX8" s="39"/>
      <c r="FY8" s="39"/>
      <c r="FZ8" s="40"/>
      <c r="GA8" s="39"/>
      <c r="GB8" s="39"/>
      <c r="GC8" s="39"/>
      <c r="GD8" s="39"/>
      <c r="GE8" s="39"/>
      <c r="GF8" s="39"/>
      <c r="GG8" s="39"/>
      <c r="GH8" s="39"/>
      <c r="GI8" s="39"/>
      <c r="GJ8" s="39"/>
      <c r="GK8" s="40"/>
      <c r="GL8" s="39"/>
      <c r="GM8" s="39"/>
      <c r="GN8" s="39"/>
      <c r="GO8" s="39"/>
      <c r="GP8" s="39"/>
      <c r="GQ8" s="39"/>
      <c r="GR8" s="39"/>
      <c r="GS8" s="39"/>
      <c r="GT8" s="39"/>
      <c r="GU8" s="39"/>
      <c r="GV8" s="40"/>
      <c r="GW8" s="39"/>
      <c r="GX8" s="39"/>
      <c r="GY8" s="39"/>
      <c r="GZ8" s="39"/>
      <c r="HA8" s="39"/>
      <c r="HB8" s="39"/>
    </row>
    <row r="9" spans="1:210" ht="31.5" customHeight="1">
      <c r="A9" s="41" t="s">
        <v>89</v>
      </c>
      <c r="B9" s="39">
        <f t="shared" si="1"/>
        <v>187.10038</v>
      </c>
      <c r="C9" s="39">
        <f t="shared" si="2"/>
        <v>2732.775454</v>
      </c>
      <c r="D9" s="39">
        <f t="shared" si="3"/>
        <v>1829.651533</v>
      </c>
      <c r="E9" s="39">
        <f t="shared" si="4"/>
        <v>13208.712683</v>
      </c>
      <c r="F9" s="40">
        <f t="shared" si="5"/>
        <v>695</v>
      </c>
      <c r="G9" s="39">
        <f t="shared" si="6"/>
        <v>171.91</v>
      </c>
      <c r="H9" s="39">
        <f t="shared" si="7"/>
        <v>5108.5010999999995</v>
      </c>
      <c r="I9" s="39">
        <f t="shared" si="8"/>
        <v>5.835556</v>
      </c>
      <c r="J9" s="39">
        <f t="shared" si="9"/>
        <v>378.47152800000003</v>
      </c>
      <c r="K9" s="39">
        <f t="shared" si="10"/>
        <v>2194.4974690000004</v>
      </c>
      <c r="L9" s="39">
        <f t="shared" si="11"/>
        <v>21864.386025999996</v>
      </c>
      <c r="M9" s="39">
        <v>52.74</v>
      </c>
      <c r="N9" s="39">
        <v>1633.21</v>
      </c>
      <c r="O9" s="39">
        <v>1100.24</v>
      </c>
      <c r="P9" s="39">
        <v>6543.72</v>
      </c>
      <c r="Q9" s="40">
        <v>262</v>
      </c>
      <c r="R9" s="39">
        <v>15.18</v>
      </c>
      <c r="S9" s="39">
        <v>454.81</v>
      </c>
      <c r="T9" s="39">
        <v>1.56</v>
      </c>
      <c r="U9" s="39">
        <v>236.51</v>
      </c>
      <c r="V9" s="39">
        <v>1169.72</v>
      </c>
      <c r="W9" s="39">
        <v>8868.25</v>
      </c>
      <c r="X9" s="39">
        <v>117.75255</v>
      </c>
      <c r="Y9" s="39">
        <v>935.1294590000002</v>
      </c>
      <c r="Z9" s="39">
        <v>690.058433</v>
      </c>
      <c r="AA9" s="39">
        <v>6012.030882999999</v>
      </c>
      <c r="AB9" s="40">
        <v>378</v>
      </c>
      <c r="AC9" s="39">
        <v>0</v>
      </c>
      <c r="AD9" s="39">
        <v>0</v>
      </c>
      <c r="AE9" s="39">
        <v>0.9355559999999999</v>
      </c>
      <c r="AF9" s="39">
        <v>84.79276800000001</v>
      </c>
      <c r="AG9" s="39">
        <v>808.7465390000001</v>
      </c>
      <c r="AH9" s="39">
        <v>7467.878371</v>
      </c>
      <c r="AI9" s="39"/>
      <c r="AJ9" s="39"/>
      <c r="AK9" s="39"/>
      <c r="AL9" s="39"/>
      <c r="AM9" s="40"/>
      <c r="AN9" s="39"/>
      <c r="AO9" s="39"/>
      <c r="AP9" s="39"/>
      <c r="AQ9" s="39"/>
      <c r="AR9" s="39"/>
      <c r="AS9" s="39"/>
      <c r="AT9" s="60"/>
      <c r="AU9" s="61">
        <v>0</v>
      </c>
      <c r="AV9" s="61"/>
      <c r="AW9" s="61"/>
      <c r="AX9" s="63"/>
      <c r="AY9" s="61"/>
      <c r="AZ9" s="61"/>
      <c r="BA9" s="61"/>
      <c r="BB9" s="61"/>
      <c r="BC9" s="61"/>
      <c r="BD9" s="61"/>
      <c r="BE9" s="39">
        <v>0</v>
      </c>
      <c r="BF9" s="39">
        <v>1.1</v>
      </c>
      <c r="BG9" s="39">
        <v>0.7407</v>
      </c>
      <c r="BH9" s="39">
        <v>206.4107</v>
      </c>
      <c r="BI9" s="40">
        <v>4</v>
      </c>
      <c r="BJ9" s="39">
        <v>0</v>
      </c>
      <c r="BK9" s="39">
        <v>0</v>
      </c>
      <c r="BL9" s="39">
        <v>0</v>
      </c>
      <c r="BM9" s="39">
        <v>0</v>
      </c>
      <c r="BN9" s="39">
        <v>0.7407</v>
      </c>
      <c r="BO9" s="39">
        <v>207.5107</v>
      </c>
      <c r="BP9" s="39"/>
      <c r="BQ9" s="39"/>
      <c r="BR9" s="39"/>
      <c r="BS9" s="39"/>
      <c r="BT9" s="40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40"/>
      <c r="CF9" s="39"/>
      <c r="CG9" s="39"/>
      <c r="CH9" s="39"/>
      <c r="CI9" s="39"/>
      <c r="CJ9" s="39">
        <v>0</v>
      </c>
      <c r="CK9" s="39">
        <v>0</v>
      </c>
      <c r="CL9" s="39"/>
      <c r="CM9" s="39"/>
      <c r="CN9" s="39"/>
      <c r="CO9" s="39"/>
      <c r="CP9" s="40"/>
      <c r="CQ9" s="39"/>
      <c r="CR9" s="39"/>
      <c r="CS9" s="39"/>
      <c r="CT9" s="39"/>
      <c r="CU9" s="39"/>
      <c r="CV9" s="39"/>
      <c r="CW9" s="39">
        <v>16.11</v>
      </c>
      <c r="CX9" s="39">
        <v>146.44619999999998</v>
      </c>
      <c r="CY9" s="39">
        <v>3.99</v>
      </c>
      <c r="CZ9" s="39">
        <v>53.607099999999996</v>
      </c>
      <c r="DA9" s="40">
        <v>26</v>
      </c>
      <c r="DB9" s="39">
        <v>12.83</v>
      </c>
      <c r="DC9" s="39">
        <v>2040.1910999999998</v>
      </c>
      <c r="DD9" s="39">
        <v>3.34</v>
      </c>
      <c r="DE9" s="39">
        <v>57.168760000000006</v>
      </c>
      <c r="DF9" s="39">
        <v>36.269999999999996</v>
      </c>
      <c r="DG9" s="39">
        <v>2297.4131599999996</v>
      </c>
      <c r="DH9" s="39"/>
      <c r="DI9" s="39"/>
      <c r="DJ9" s="39"/>
      <c r="DK9" s="39"/>
      <c r="DL9" s="40"/>
      <c r="DM9" s="39"/>
      <c r="DN9" s="39"/>
      <c r="DO9" s="39"/>
      <c r="DP9" s="39"/>
      <c r="DQ9" s="39">
        <f t="shared" si="12"/>
        <v>0</v>
      </c>
      <c r="DR9" s="39">
        <f t="shared" si="13"/>
        <v>0</v>
      </c>
      <c r="DS9" s="39">
        <v>0.49783</v>
      </c>
      <c r="DT9" s="39">
        <v>16.889795</v>
      </c>
      <c r="DU9" s="39">
        <v>34.62240000000003</v>
      </c>
      <c r="DV9" s="39">
        <v>392.944</v>
      </c>
      <c r="DW9" s="40">
        <v>25</v>
      </c>
      <c r="DX9" s="39"/>
      <c r="DY9" s="39"/>
      <c r="DZ9" s="39"/>
      <c r="EA9" s="39"/>
      <c r="EB9" s="39">
        <v>35.12023000000003</v>
      </c>
      <c r="EC9" s="39">
        <v>409.833795</v>
      </c>
      <c r="ED9" s="39"/>
      <c r="EE9" s="39"/>
      <c r="EF9" s="39"/>
      <c r="EG9" s="39"/>
      <c r="EH9" s="40"/>
      <c r="EI9" s="39"/>
      <c r="EJ9" s="39"/>
      <c r="EK9" s="39"/>
      <c r="EL9" s="39"/>
      <c r="EM9" s="39"/>
      <c r="EN9" s="39"/>
      <c r="EO9" s="39"/>
      <c r="EP9" s="39"/>
      <c r="EQ9" s="39"/>
      <c r="ER9" s="39"/>
      <c r="ES9" s="40"/>
      <c r="ET9" s="39"/>
      <c r="EU9" s="39"/>
      <c r="EV9" s="39"/>
      <c r="EW9" s="39"/>
      <c r="EX9" s="39"/>
      <c r="EY9" s="39"/>
      <c r="EZ9" s="39"/>
      <c r="FA9" s="39"/>
      <c r="FB9" s="39"/>
      <c r="FC9" s="39"/>
      <c r="FD9" s="40"/>
      <c r="FE9" s="39"/>
      <c r="FF9" s="39"/>
      <c r="FG9" s="39"/>
      <c r="FH9" s="39"/>
      <c r="FI9" s="39"/>
      <c r="FJ9" s="39"/>
      <c r="FK9" s="39"/>
      <c r="FL9" s="39">
        <v>0</v>
      </c>
      <c r="FM9" s="39"/>
      <c r="FN9" s="39">
        <v>0</v>
      </c>
      <c r="FO9" s="40"/>
      <c r="FP9" s="39">
        <v>143.9</v>
      </c>
      <c r="FQ9" s="39">
        <v>2613.5</v>
      </c>
      <c r="FR9" s="39"/>
      <c r="FS9" s="39"/>
      <c r="FT9" s="39">
        <v>143.9</v>
      </c>
      <c r="FU9" s="39">
        <v>2613.5</v>
      </c>
      <c r="FV9" s="39"/>
      <c r="FW9" s="39"/>
      <c r="FX9" s="39"/>
      <c r="FY9" s="39"/>
      <c r="FZ9" s="40"/>
      <c r="GA9" s="39"/>
      <c r="GB9" s="39"/>
      <c r="GC9" s="39"/>
      <c r="GD9" s="39"/>
      <c r="GE9" s="39"/>
      <c r="GF9" s="39"/>
      <c r="GG9" s="39"/>
      <c r="GH9" s="39"/>
      <c r="GI9" s="39"/>
      <c r="GJ9" s="39"/>
      <c r="GK9" s="40"/>
      <c r="GL9" s="39"/>
      <c r="GM9" s="39"/>
      <c r="GN9" s="39"/>
      <c r="GO9" s="39"/>
      <c r="GP9" s="39"/>
      <c r="GQ9" s="39"/>
      <c r="GR9" s="39"/>
      <c r="GS9" s="39"/>
      <c r="GT9" s="39"/>
      <c r="GU9" s="39"/>
      <c r="GV9" s="40"/>
      <c r="GW9" s="39"/>
      <c r="GX9" s="39"/>
      <c r="GY9" s="39"/>
      <c r="GZ9" s="39"/>
      <c r="HA9" s="39"/>
      <c r="HB9" s="39"/>
    </row>
    <row r="10" spans="1:210" ht="31.5" customHeight="1">
      <c r="A10" s="41" t="s">
        <v>90</v>
      </c>
      <c r="B10" s="39">
        <f t="shared" si="1"/>
        <v>330.73562949140324</v>
      </c>
      <c r="C10" s="39">
        <f t="shared" si="2"/>
        <v>4491.962503564555</v>
      </c>
      <c r="D10" s="39">
        <f t="shared" si="3"/>
        <v>2541.3064682749823</v>
      </c>
      <c r="E10" s="39">
        <f t="shared" si="4"/>
        <v>17631.430414837636</v>
      </c>
      <c r="F10" s="40">
        <f t="shared" si="5"/>
        <v>2184</v>
      </c>
      <c r="G10" s="39">
        <f t="shared" si="6"/>
        <v>536.6281587460523</v>
      </c>
      <c r="H10" s="39">
        <f t="shared" si="7"/>
        <v>7368.49594763075</v>
      </c>
      <c r="I10" s="39">
        <f t="shared" si="8"/>
        <v>114.44165099989408</v>
      </c>
      <c r="J10" s="39">
        <f t="shared" si="9"/>
        <v>1878.3237768025301</v>
      </c>
      <c r="K10" s="39">
        <f t="shared" si="10"/>
        <v>3523.111907512332</v>
      </c>
      <c r="L10" s="39">
        <f t="shared" si="11"/>
        <v>31420.855948835473</v>
      </c>
      <c r="M10" s="39">
        <v>55.88</v>
      </c>
      <c r="N10" s="39">
        <v>827.74</v>
      </c>
      <c r="O10" s="39">
        <v>1219.61</v>
      </c>
      <c r="P10" s="39">
        <v>6065.72</v>
      </c>
      <c r="Q10" s="40">
        <v>228</v>
      </c>
      <c r="R10" s="39">
        <v>9.25</v>
      </c>
      <c r="S10" s="39">
        <v>524.73</v>
      </c>
      <c r="T10" s="39">
        <v>2.75</v>
      </c>
      <c r="U10" s="39">
        <v>436.57</v>
      </c>
      <c r="V10" s="39">
        <v>1287.49</v>
      </c>
      <c r="W10" s="39">
        <v>7854.76</v>
      </c>
      <c r="X10" s="39">
        <v>24.392138</v>
      </c>
      <c r="Y10" s="39">
        <v>215.398134</v>
      </c>
      <c r="Z10" s="39">
        <v>244.27029299999998</v>
      </c>
      <c r="AA10" s="39">
        <v>2271.20955</v>
      </c>
      <c r="AB10" s="40">
        <v>110</v>
      </c>
      <c r="AC10" s="39">
        <v>0</v>
      </c>
      <c r="AD10" s="39">
        <v>0</v>
      </c>
      <c r="AE10" s="39">
        <v>0.345</v>
      </c>
      <c r="AF10" s="39">
        <v>0.345</v>
      </c>
      <c r="AG10" s="39">
        <v>269.007431</v>
      </c>
      <c r="AH10" s="39">
        <v>2537.59599</v>
      </c>
      <c r="AI10" s="39">
        <v>102.24423601841515</v>
      </c>
      <c r="AJ10" s="39">
        <v>1406.3751846552611</v>
      </c>
      <c r="AK10" s="39">
        <v>285.11126171103774</v>
      </c>
      <c r="AL10" s="39">
        <v>3742.4866749770244</v>
      </c>
      <c r="AM10" s="40">
        <v>643</v>
      </c>
      <c r="AN10" s="39"/>
      <c r="AO10" s="39"/>
      <c r="AP10" s="39">
        <v>106.95704766767957</v>
      </c>
      <c r="AQ10" s="39">
        <v>1250.453783455938</v>
      </c>
      <c r="AR10" s="39">
        <v>494.31254539713245</v>
      </c>
      <c r="AS10" s="39">
        <v>6399.315643088224</v>
      </c>
      <c r="AT10" s="60">
        <v>11.81</v>
      </c>
      <c r="AU10" s="61">
        <v>303.66</v>
      </c>
      <c r="AV10" s="61"/>
      <c r="AW10" s="61"/>
      <c r="AX10" s="63">
        <v>208</v>
      </c>
      <c r="AY10" s="61"/>
      <c r="AZ10" s="61"/>
      <c r="BA10" s="61"/>
      <c r="BB10" s="61"/>
      <c r="BC10" s="61">
        <v>11.81</v>
      </c>
      <c r="BD10" s="61">
        <v>303.66</v>
      </c>
      <c r="BE10" s="39">
        <v>46.6</v>
      </c>
      <c r="BF10" s="39">
        <v>455.4</v>
      </c>
      <c r="BG10" s="39">
        <v>495.990889</v>
      </c>
      <c r="BH10" s="39">
        <v>2180.580889</v>
      </c>
      <c r="BI10" s="40">
        <v>439</v>
      </c>
      <c r="BJ10" s="39">
        <v>0</v>
      </c>
      <c r="BK10" s="39">
        <v>10</v>
      </c>
      <c r="BL10" s="39">
        <v>0</v>
      </c>
      <c r="BM10" s="39">
        <v>0</v>
      </c>
      <c r="BN10" s="39">
        <v>542.590889</v>
      </c>
      <c r="BO10" s="39">
        <v>2645.980889</v>
      </c>
      <c r="BP10" s="39">
        <v>22.517016472988026</v>
      </c>
      <c r="BQ10" s="39">
        <v>773.4878789092943</v>
      </c>
      <c r="BR10" s="39">
        <v>140.4226245639447</v>
      </c>
      <c r="BS10" s="39">
        <v>1948.2597008606108</v>
      </c>
      <c r="BT10" s="40">
        <v>296</v>
      </c>
      <c r="BU10" s="39">
        <v>184.8681587460523</v>
      </c>
      <c r="BV10" s="39">
        <v>3451.4221476307503</v>
      </c>
      <c r="BW10" s="39">
        <v>1.5996033322145016</v>
      </c>
      <c r="BX10" s="39">
        <v>168.92629334659213</v>
      </c>
      <c r="BY10" s="39">
        <v>349.40740311519954</v>
      </c>
      <c r="BZ10" s="39">
        <v>6342.096020747248</v>
      </c>
      <c r="CA10" s="39">
        <v>25.12</v>
      </c>
      <c r="CB10" s="39">
        <v>153.14</v>
      </c>
      <c r="CC10" s="39">
        <v>70.46</v>
      </c>
      <c r="CD10" s="39">
        <v>423.38</v>
      </c>
      <c r="CE10" s="40">
        <v>66</v>
      </c>
      <c r="CF10" s="39"/>
      <c r="CG10" s="39"/>
      <c r="CH10" s="39"/>
      <c r="CI10" s="39"/>
      <c r="CJ10" s="39">
        <v>95.58</v>
      </c>
      <c r="CK10" s="39">
        <v>576.52</v>
      </c>
      <c r="CL10" s="39">
        <v>0.92</v>
      </c>
      <c r="CM10" s="39">
        <v>0.92</v>
      </c>
      <c r="CN10" s="39"/>
      <c r="CO10" s="39"/>
      <c r="CP10" s="40">
        <v>16</v>
      </c>
      <c r="CQ10" s="39"/>
      <c r="CR10" s="39"/>
      <c r="CS10" s="39"/>
      <c r="CT10" s="39"/>
      <c r="CU10" s="39">
        <v>0.92</v>
      </c>
      <c r="CV10" s="39">
        <v>0.92</v>
      </c>
      <c r="CW10" s="39">
        <v>22.53</v>
      </c>
      <c r="CX10" s="39">
        <v>158.788231</v>
      </c>
      <c r="CY10" s="39">
        <v>12.74</v>
      </c>
      <c r="CZ10" s="39">
        <v>98.02779999999998</v>
      </c>
      <c r="DA10" s="40">
        <v>52</v>
      </c>
      <c r="DB10" s="39">
        <v>46.11</v>
      </c>
      <c r="DC10" s="39">
        <v>1488.2438</v>
      </c>
      <c r="DD10" s="39">
        <v>2.79</v>
      </c>
      <c r="DE10" s="39">
        <v>22.0287</v>
      </c>
      <c r="DF10" s="39">
        <v>84.17</v>
      </c>
      <c r="DG10" s="39">
        <v>1767.088531</v>
      </c>
      <c r="DH10" s="39"/>
      <c r="DI10" s="39"/>
      <c r="DJ10" s="39"/>
      <c r="DK10" s="39"/>
      <c r="DL10" s="40"/>
      <c r="DM10" s="39"/>
      <c r="DN10" s="39"/>
      <c r="DO10" s="39"/>
      <c r="DP10" s="39"/>
      <c r="DQ10" s="39">
        <f t="shared" si="12"/>
        <v>0</v>
      </c>
      <c r="DR10" s="39">
        <f t="shared" si="13"/>
        <v>0</v>
      </c>
      <c r="DS10" s="39">
        <v>18.722239</v>
      </c>
      <c r="DT10" s="39">
        <v>197.05307499999992</v>
      </c>
      <c r="DU10" s="39">
        <v>72.70140000000004</v>
      </c>
      <c r="DV10" s="39">
        <v>901.7658</v>
      </c>
      <c r="DW10" s="40">
        <v>126</v>
      </c>
      <c r="DX10" s="39"/>
      <c r="DY10" s="39"/>
      <c r="DZ10" s="39"/>
      <c r="EA10" s="39"/>
      <c r="EB10" s="39">
        <v>91.42363900000004</v>
      </c>
      <c r="EC10" s="39">
        <v>1098.818875</v>
      </c>
      <c r="ED10" s="39"/>
      <c r="EE10" s="39"/>
      <c r="EF10" s="39"/>
      <c r="EG10" s="39"/>
      <c r="EH10" s="40"/>
      <c r="EI10" s="39"/>
      <c r="EJ10" s="39"/>
      <c r="EK10" s="39"/>
      <c r="EL10" s="39"/>
      <c r="EM10" s="39"/>
      <c r="EN10" s="39"/>
      <c r="EO10" s="39"/>
      <c r="EP10" s="39"/>
      <c r="EQ10" s="39"/>
      <c r="ER10" s="39"/>
      <c r="ES10" s="40"/>
      <c r="ET10" s="39"/>
      <c r="EU10" s="39"/>
      <c r="EV10" s="39"/>
      <c r="EW10" s="39"/>
      <c r="EX10" s="39"/>
      <c r="EY10" s="39"/>
      <c r="EZ10" s="39"/>
      <c r="FA10" s="39"/>
      <c r="FB10" s="39"/>
      <c r="FC10" s="39"/>
      <c r="FD10" s="40"/>
      <c r="FE10" s="39"/>
      <c r="FF10" s="39"/>
      <c r="FG10" s="39"/>
      <c r="FH10" s="39"/>
      <c r="FI10" s="39"/>
      <c r="FJ10" s="39"/>
      <c r="FK10" s="39"/>
      <c r="FL10" s="39">
        <v>0</v>
      </c>
      <c r="FM10" s="39"/>
      <c r="FN10" s="39">
        <v>0</v>
      </c>
      <c r="FO10" s="40"/>
      <c r="FP10" s="39">
        <v>296.4</v>
      </c>
      <c r="FQ10" s="39">
        <v>1894.1000000000004</v>
      </c>
      <c r="FR10" s="39"/>
      <c r="FS10" s="39"/>
      <c r="FT10" s="39">
        <v>296.4</v>
      </c>
      <c r="FU10" s="39">
        <v>1894.1000000000004</v>
      </c>
      <c r="FV10" s="39"/>
      <c r="FW10" s="39"/>
      <c r="FX10" s="39"/>
      <c r="FY10" s="39"/>
      <c r="FZ10" s="40"/>
      <c r="GA10" s="39"/>
      <c r="GB10" s="39"/>
      <c r="GC10" s="39"/>
      <c r="GD10" s="39"/>
      <c r="GE10" s="39"/>
      <c r="GF10" s="39"/>
      <c r="GG10" s="39"/>
      <c r="GH10" s="39"/>
      <c r="GI10" s="39"/>
      <c r="GJ10" s="39"/>
      <c r="GK10" s="40"/>
      <c r="GL10" s="39"/>
      <c r="GM10" s="39"/>
      <c r="GN10" s="39"/>
      <c r="GO10" s="39"/>
      <c r="GP10" s="39"/>
      <c r="GQ10" s="39"/>
      <c r="GR10" s="39"/>
      <c r="GS10" s="39"/>
      <c r="GT10" s="39"/>
      <c r="GU10" s="39"/>
      <c r="GV10" s="40"/>
      <c r="GW10" s="39"/>
      <c r="GX10" s="39"/>
      <c r="GY10" s="39"/>
      <c r="GZ10" s="39"/>
      <c r="HA10" s="39"/>
      <c r="HB10" s="39"/>
    </row>
    <row r="11" spans="1:210" ht="31.5" customHeight="1">
      <c r="A11" s="41" t="s">
        <v>91</v>
      </c>
      <c r="B11" s="39">
        <f t="shared" si="1"/>
        <v>183.4265488422772</v>
      </c>
      <c r="C11" s="39">
        <f t="shared" si="2"/>
        <v>2315.1723190465573</v>
      </c>
      <c r="D11" s="39">
        <f t="shared" si="3"/>
        <v>1289.6245957738658</v>
      </c>
      <c r="E11" s="39">
        <f t="shared" si="4"/>
        <v>6501.1035245542125</v>
      </c>
      <c r="F11" s="40">
        <f t="shared" si="5"/>
        <v>702</v>
      </c>
      <c r="G11" s="39">
        <f t="shared" si="6"/>
        <v>130.45</v>
      </c>
      <c r="H11" s="39">
        <f t="shared" si="7"/>
        <v>3367.243</v>
      </c>
      <c r="I11" s="39">
        <f t="shared" si="8"/>
        <v>50.52216330643344</v>
      </c>
      <c r="J11" s="39">
        <f t="shared" si="9"/>
        <v>759.2127643941479</v>
      </c>
      <c r="K11" s="39">
        <f t="shared" si="10"/>
        <v>1654.0133079225766</v>
      </c>
      <c r="L11" s="39">
        <f t="shared" si="11"/>
        <v>12942.721607994918</v>
      </c>
      <c r="M11" s="39">
        <v>61.35</v>
      </c>
      <c r="N11" s="39">
        <v>1199.49</v>
      </c>
      <c r="O11" s="39">
        <v>1145.58</v>
      </c>
      <c r="P11" s="39">
        <v>4715.9</v>
      </c>
      <c r="Q11" s="40">
        <v>339</v>
      </c>
      <c r="R11" s="39">
        <v>26.5</v>
      </c>
      <c r="S11" s="39">
        <v>442.6</v>
      </c>
      <c r="T11" s="39">
        <v>2.95</v>
      </c>
      <c r="U11" s="39">
        <v>228.87</v>
      </c>
      <c r="V11" s="39">
        <v>1236.37</v>
      </c>
      <c r="W11" s="39">
        <v>6586.85</v>
      </c>
      <c r="X11" s="39">
        <v>0</v>
      </c>
      <c r="Y11" s="39">
        <v>0</v>
      </c>
      <c r="Z11" s="39">
        <v>0</v>
      </c>
      <c r="AA11" s="39">
        <v>0</v>
      </c>
      <c r="AB11" s="40">
        <v>0</v>
      </c>
      <c r="AC11" s="39">
        <v>0</v>
      </c>
      <c r="AD11" s="39">
        <v>0</v>
      </c>
      <c r="AE11" s="39">
        <v>0</v>
      </c>
      <c r="AF11" s="39">
        <v>0</v>
      </c>
      <c r="AG11" s="39">
        <v>0</v>
      </c>
      <c r="AH11" s="39">
        <v>0</v>
      </c>
      <c r="AI11" s="39">
        <v>45.506548842277226</v>
      </c>
      <c r="AJ11" s="39">
        <v>529.6245990465574</v>
      </c>
      <c r="AK11" s="39">
        <v>127.99459577386587</v>
      </c>
      <c r="AL11" s="39">
        <v>1603.6568245542126</v>
      </c>
      <c r="AM11" s="40">
        <v>178</v>
      </c>
      <c r="AN11" s="39"/>
      <c r="AO11" s="39"/>
      <c r="AP11" s="39">
        <v>44.84216330643344</v>
      </c>
      <c r="AQ11" s="39">
        <v>505.0327643941479</v>
      </c>
      <c r="AR11" s="39">
        <v>218.34330792257654</v>
      </c>
      <c r="AS11" s="39">
        <v>2638.3141879949176</v>
      </c>
      <c r="AT11" s="60"/>
      <c r="AU11" s="61">
        <v>0</v>
      </c>
      <c r="AV11" s="61"/>
      <c r="AW11" s="61"/>
      <c r="AX11" s="63"/>
      <c r="AY11" s="61"/>
      <c r="AZ11" s="61"/>
      <c r="BA11" s="61"/>
      <c r="BB11" s="61"/>
      <c r="BC11" s="61"/>
      <c r="BD11" s="61"/>
      <c r="BE11" s="39">
        <v>0</v>
      </c>
      <c r="BF11" s="39">
        <v>0</v>
      </c>
      <c r="BG11" s="39">
        <v>0</v>
      </c>
      <c r="BH11" s="39">
        <v>0</v>
      </c>
      <c r="BI11" s="40">
        <v>0</v>
      </c>
      <c r="BJ11" s="39">
        <v>0</v>
      </c>
      <c r="BK11" s="39">
        <v>0</v>
      </c>
      <c r="BL11" s="39">
        <v>0</v>
      </c>
      <c r="BM11" s="39">
        <v>0</v>
      </c>
      <c r="BN11" s="39">
        <v>0</v>
      </c>
      <c r="BO11" s="39">
        <v>0</v>
      </c>
      <c r="BP11" s="39"/>
      <c r="BQ11" s="39"/>
      <c r="BR11" s="39"/>
      <c r="BS11" s="39"/>
      <c r="BT11" s="40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40"/>
      <c r="CF11" s="39"/>
      <c r="CG11" s="39"/>
      <c r="CH11" s="39"/>
      <c r="CI11" s="39"/>
      <c r="CJ11" s="39">
        <v>0</v>
      </c>
      <c r="CK11" s="39">
        <v>0</v>
      </c>
      <c r="CL11" s="39"/>
      <c r="CM11" s="39"/>
      <c r="CN11" s="39"/>
      <c r="CO11" s="39"/>
      <c r="CP11" s="40"/>
      <c r="CQ11" s="39"/>
      <c r="CR11" s="39"/>
      <c r="CS11" s="39"/>
      <c r="CT11" s="39"/>
      <c r="CU11" s="39"/>
      <c r="CV11" s="39"/>
      <c r="CW11" s="39">
        <v>76.57000000000001</v>
      </c>
      <c r="CX11" s="39">
        <v>586.05772</v>
      </c>
      <c r="CY11" s="39">
        <v>16.05</v>
      </c>
      <c r="CZ11" s="39">
        <v>181.54670000000002</v>
      </c>
      <c r="DA11" s="40">
        <v>185</v>
      </c>
      <c r="DB11" s="39">
        <v>26.55</v>
      </c>
      <c r="DC11" s="39">
        <v>1833.243</v>
      </c>
      <c r="DD11" s="39">
        <v>2.73</v>
      </c>
      <c r="DE11" s="39">
        <v>25.310000000000006</v>
      </c>
      <c r="DF11" s="39">
        <v>121.9</v>
      </c>
      <c r="DG11" s="39">
        <v>2626.15742</v>
      </c>
      <c r="DH11" s="39"/>
      <c r="DI11" s="39"/>
      <c r="DJ11" s="39"/>
      <c r="DK11" s="39"/>
      <c r="DL11" s="40"/>
      <c r="DM11" s="39"/>
      <c r="DN11" s="39"/>
      <c r="DO11" s="39"/>
      <c r="DP11" s="39"/>
      <c r="DQ11" s="39">
        <f t="shared" si="12"/>
        <v>0</v>
      </c>
      <c r="DR11" s="39">
        <f t="shared" si="13"/>
        <v>0</v>
      </c>
      <c r="DS11" s="39"/>
      <c r="DT11" s="39"/>
      <c r="DU11" s="39"/>
      <c r="DV11" s="39"/>
      <c r="DW11" s="40"/>
      <c r="DX11" s="39"/>
      <c r="DY11" s="39"/>
      <c r="DZ11" s="39"/>
      <c r="EA11" s="39"/>
      <c r="EB11" s="39"/>
      <c r="EC11" s="39"/>
      <c r="ED11" s="39"/>
      <c r="EE11" s="39"/>
      <c r="EF11" s="39"/>
      <c r="EG11" s="39"/>
      <c r="EH11" s="40"/>
      <c r="EI11" s="39"/>
      <c r="EJ11" s="39"/>
      <c r="EK11" s="39"/>
      <c r="EL11" s="39"/>
      <c r="EM11" s="39"/>
      <c r="EN11" s="39"/>
      <c r="EO11" s="39"/>
      <c r="EP11" s="39"/>
      <c r="EQ11" s="39"/>
      <c r="ER11" s="39"/>
      <c r="ES11" s="40"/>
      <c r="ET11" s="39"/>
      <c r="EU11" s="39"/>
      <c r="EV11" s="39"/>
      <c r="EW11" s="39"/>
      <c r="EX11" s="39"/>
      <c r="EY11" s="39"/>
      <c r="EZ11" s="39"/>
      <c r="FA11" s="39"/>
      <c r="FB11" s="39"/>
      <c r="FC11" s="39"/>
      <c r="FD11" s="40"/>
      <c r="FE11" s="39"/>
      <c r="FF11" s="39"/>
      <c r="FG11" s="39"/>
      <c r="FH11" s="39"/>
      <c r="FI11" s="39"/>
      <c r="FJ11" s="39"/>
      <c r="FK11" s="39"/>
      <c r="FL11" s="39">
        <v>0</v>
      </c>
      <c r="FM11" s="39"/>
      <c r="FN11" s="39">
        <v>0</v>
      </c>
      <c r="FO11" s="40"/>
      <c r="FP11" s="39">
        <v>77.4</v>
      </c>
      <c r="FQ11" s="39">
        <v>1091.4</v>
      </c>
      <c r="FR11" s="39"/>
      <c r="FS11" s="39"/>
      <c r="FT11" s="39">
        <v>77.4</v>
      </c>
      <c r="FU11" s="39">
        <v>1091.4</v>
      </c>
      <c r="FV11" s="39"/>
      <c r="FW11" s="39"/>
      <c r="FX11" s="39"/>
      <c r="FY11" s="39"/>
      <c r="FZ11" s="40"/>
      <c r="GA11" s="39"/>
      <c r="GB11" s="39"/>
      <c r="GC11" s="39"/>
      <c r="GD11" s="39"/>
      <c r="GE11" s="39"/>
      <c r="GF11" s="39"/>
      <c r="GG11" s="39"/>
      <c r="GH11" s="39"/>
      <c r="GI11" s="39"/>
      <c r="GJ11" s="39"/>
      <c r="GK11" s="40"/>
      <c r="GL11" s="39"/>
      <c r="GM11" s="39"/>
      <c r="GN11" s="39"/>
      <c r="GO11" s="39"/>
      <c r="GP11" s="39"/>
      <c r="GQ11" s="39"/>
      <c r="GR11" s="39"/>
      <c r="GS11" s="39"/>
      <c r="GT11" s="39"/>
      <c r="GU11" s="39"/>
      <c r="GV11" s="40"/>
      <c r="GW11" s="39"/>
      <c r="GX11" s="39"/>
      <c r="GY11" s="39"/>
      <c r="GZ11" s="39"/>
      <c r="HA11" s="39"/>
      <c r="HB11" s="39"/>
    </row>
    <row r="12" spans="1:210" ht="31.5" customHeight="1">
      <c r="A12" s="41" t="s">
        <v>92</v>
      </c>
      <c r="B12" s="39">
        <f t="shared" si="1"/>
        <v>59.86227508433994</v>
      </c>
      <c r="C12" s="39">
        <f t="shared" si="2"/>
        <v>1629.2535416348458</v>
      </c>
      <c r="D12" s="39">
        <f t="shared" si="3"/>
        <v>1076.361617103653</v>
      </c>
      <c r="E12" s="39">
        <f t="shared" si="4"/>
        <v>6862.155186242412</v>
      </c>
      <c r="F12" s="40">
        <f t="shared" si="5"/>
        <v>463</v>
      </c>
      <c r="G12" s="39">
        <f t="shared" si="6"/>
        <v>151.34</v>
      </c>
      <c r="H12" s="39">
        <f t="shared" si="7"/>
        <v>3048.95</v>
      </c>
      <c r="I12" s="39">
        <f t="shared" si="8"/>
        <v>32.820503958512035</v>
      </c>
      <c r="J12" s="39">
        <f t="shared" si="9"/>
        <v>568.6909988428538</v>
      </c>
      <c r="K12" s="39">
        <f t="shared" si="10"/>
        <v>1320.3843961465052</v>
      </c>
      <c r="L12" s="39">
        <f t="shared" si="11"/>
        <v>12109.049726720112</v>
      </c>
      <c r="M12" s="39">
        <v>31.06</v>
      </c>
      <c r="N12" s="39">
        <v>1252.53</v>
      </c>
      <c r="O12" s="39">
        <v>949.16</v>
      </c>
      <c r="P12" s="39">
        <v>5520.47</v>
      </c>
      <c r="Q12" s="40">
        <v>243</v>
      </c>
      <c r="R12" s="39">
        <v>14.24</v>
      </c>
      <c r="S12" s="39">
        <v>244.79</v>
      </c>
      <c r="T12" s="39">
        <v>4.72</v>
      </c>
      <c r="U12" s="39">
        <v>279.16</v>
      </c>
      <c r="V12" s="39">
        <v>999.18</v>
      </c>
      <c r="W12" s="39">
        <v>7296.95</v>
      </c>
      <c r="X12" s="39">
        <v>0</v>
      </c>
      <c r="Y12" s="39">
        <v>0</v>
      </c>
      <c r="Z12" s="39">
        <v>0</v>
      </c>
      <c r="AA12" s="39">
        <v>0</v>
      </c>
      <c r="AB12" s="40">
        <v>0</v>
      </c>
      <c r="AC12" s="39">
        <v>0</v>
      </c>
      <c r="AD12" s="39">
        <v>0</v>
      </c>
      <c r="AE12" s="39">
        <v>0</v>
      </c>
      <c r="AF12" s="39">
        <v>0</v>
      </c>
      <c r="AG12" s="39">
        <v>0</v>
      </c>
      <c r="AH12" s="39">
        <v>0</v>
      </c>
      <c r="AI12" s="39">
        <v>19.05227508433994</v>
      </c>
      <c r="AJ12" s="39">
        <v>196.04824163484588</v>
      </c>
      <c r="AK12" s="39">
        <v>68.45288710365337</v>
      </c>
      <c r="AL12" s="39">
        <v>772.0324562424123</v>
      </c>
      <c r="AM12" s="40">
        <v>86</v>
      </c>
      <c r="AN12" s="39"/>
      <c r="AO12" s="39"/>
      <c r="AP12" s="39">
        <v>28.100503958512036</v>
      </c>
      <c r="AQ12" s="39">
        <v>254.95689884285378</v>
      </c>
      <c r="AR12" s="39">
        <v>115.60566614650534</v>
      </c>
      <c r="AS12" s="39">
        <v>1223.037596720112</v>
      </c>
      <c r="AT12" s="60"/>
      <c r="AU12" s="61">
        <v>0</v>
      </c>
      <c r="AV12" s="61"/>
      <c r="AW12" s="61"/>
      <c r="AX12" s="63"/>
      <c r="AY12" s="61"/>
      <c r="AZ12" s="61"/>
      <c r="BA12" s="61"/>
      <c r="BB12" s="61"/>
      <c r="BC12" s="61"/>
      <c r="BD12" s="61"/>
      <c r="BE12" s="39">
        <v>6.6</v>
      </c>
      <c r="BF12" s="39">
        <v>62.3</v>
      </c>
      <c r="BG12" s="39">
        <v>57.37873</v>
      </c>
      <c r="BH12" s="39">
        <v>553.42873</v>
      </c>
      <c r="BI12" s="40">
        <v>120</v>
      </c>
      <c r="BJ12" s="39">
        <v>0</v>
      </c>
      <c r="BK12" s="39">
        <v>0</v>
      </c>
      <c r="BL12" s="39">
        <v>0</v>
      </c>
      <c r="BM12" s="39">
        <v>0</v>
      </c>
      <c r="BN12" s="39">
        <v>63.97873</v>
      </c>
      <c r="BO12" s="39">
        <v>615.72873</v>
      </c>
      <c r="BP12" s="39"/>
      <c r="BQ12" s="39"/>
      <c r="BR12" s="39"/>
      <c r="BS12" s="39"/>
      <c r="BT12" s="40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40"/>
      <c r="CF12" s="39"/>
      <c r="CG12" s="39"/>
      <c r="CH12" s="39"/>
      <c r="CI12" s="39"/>
      <c r="CJ12" s="39">
        <v>0</v>
      </c>
      <c r="CK12" s="39">
        <v>0</v>
      </c>
      <c r="CL12" s="39"/>
      <c r="CM12" s="39"/>
      <c r="CN12" s="39"/>
      <c r="CO12" s="39"/>
      <c r="CP12" s="40"/>
      <c r="CQ12" s="39"/>
      <c r="CR12" s="39"/>
      <c r="CS12" s="39"/>
      <c r="CT12" s="39"/>
      <c r="CU12" s="39"/>
      <c r="CV12" s="39"/>
      <c r="CW12" s="39">
        <v>3.15</v>
      </c>
      <c r="CX12" s="39">
        <v>118.37530000000001</v>
      </c>
      <c r="CY12" s="39">
        <v>1.37</v>
      </c>
      <c r="CZ12" s="39">
        <v>16.223999999999997</v>
      </c>
      <c r="DA12" s="40">
        <v>14</v>
      </c>
      <c r="DB12" s="39">
        <v>0</v>
      </c>
      <c r="DC12" s="39">
        <v>1083.1599999999999</v>
      </c>
      <c r="DD12" s="39">
        <v>0</v>
      </c>
      <c r="DE12" s="39">
        <v>34.574099999999994</v>
      </c>
      <c r="DF12" s="39">
        <v>4.52</v>
      </c>
      <c r="DG12" s="39">
        <v>1252.3334</v>
      </c>
      <c r="DH12" s="39"/>
      <c r="DI12" s="39"/>
      <c r="DJ12" s="39"/>
      <c r="DK12" s="39"/>
      <c r="DL12" s="40"/>
      <c r="DM12" s="39"/>
      <c r="DN12" s="39"/>
      <c r="DO12" s="39"/>
      <c r="DP12" s="39"/>
      <c r="DQ12" s="39">
        <f t="shared" si="12"/>
        <v>0</v>
      </c>
      <c r="DR12" s="39">
        <f t="shared" si="13"/>
        <v>0</v>
      </c>
      <c r="DS12" s="39"/>
      <c r="DT12" s="39"/>
      <c r="DU12" s="39"/>
      <c r="DV12" s="39"/>
      <c r="DW12" s="40"/>
      <c r="DX12" s="39"/>
      <c r="DY12" s="39"/>
      <c r="DZ12" s="39"/>
      <c r="EA12" s="39"/>
      <c r="EB12" s="39"/>
      <c r="EC12" s="39"/>
      <c r="ED12" s="39"/>
      <c r="EE12" s="39"/>
      <c r="EF12" s="39"/>
      <c r="EG12" s="39"/>
      <c r="EH12" s="40"/>
      <c r="EI12" s="39"/>
      <c r="EJ12" s="39"/>
      <c r="EK12" s="39"/>
      <c r="EL12" s="39"/>
      <c r="EM12" s="39"/>
      <c r="EN12" s="39"/>
      <c r="EO12" s="39"/>
      <c r="EP12" s="39"/>
      <c r="EQ12" s="39"/>
      <c r="ER12" s="39"/>
      <c r="ES12" s="40"/>
      <c r="ET12" s="39"/>
      <c r="EU12" s="39"/>
      <c r="EV12" s="39"/>
      <c r="EW12" s="39"/>
      <c r="EX12" s="39"/>
      <c r="EY12" s="39"/>
      <c r="EZ12" s="39"/>
      <c r="FA12" s="39"/>
      <c r="FB12" s="39"/>
      <c r="FC12" s="39"/>
      <c r="FD12" s="40"/>
      <c r="FE12" s="39"/>
      <c r="FF12" s="39"/>
      <c r="FG12" s="39"/>
      <c r="FH12" s="39"/>
      <c r="FI12" s="39"/>
      <c r="FJ12" s="39"/>
      <c r="FK12" s="39"/>
      <c r="FL12" s="39">
        <v>0</v>
      </c>
      <c r="FM12" s="39"/>
      <c r="FN12" s="39">
        <v>0</v>
      </c>
      <c r="FO12" s="40"/>
      <c r="FP12" s="39">
        <v>137.1</v>
      </c>
      <c r="FQ12" s="39">
        <v>1721</v>
      </c>
      <c r="FR12" s="39"/>
      <c r="FS12" s="39"/>
      <c r="FT12" s="39">
        <v>137.1</v>
      </c>
      <c r="FU12" s="39">
        <v>1721</v>
      </c>
      <c r="FV12" s="39"/>
      <c r="FW12" s="39"/>
      <c r="FX12" s="39"/>
      <c r="FY12" s="39"/>
      <c r="FZ12" s="40"/>
      <c r="GA12" s="39"/>
      <c r="GB12" s="39"/>
      <c r="GC12" s="39"/>
      <c r="GD12" s="39"/>
      <c r="GE12" s="39"/>
      <c r="GF12" s="39"/>
      <c r="GG12" s="39"/>
      <c r="GH12" s="39"/>
      <c r="GI12" s="39"/>
      <c r="GJ12" s="39"/>
      <c r="GK12" s="40"/>
      <c r="GL12" s="39"/>
      <c r="GM12" s="39"/>
      <c r="GN12" s="39"/>
      <c r="GO12" s="39"/>
      <c r="GP12" s="39"/>
      <c r="GQ12" s="39"/>
      <c r="GR12" s="39"/>
      <c r="GS12" s="39"/>
      <c r="GT12" s="39"/>
      <c r="GU12" s="39"/>
      <c r="GV12" s="40"/>
      <c r="GW12" s="39"/>
      <c r="GX12" s="39"/>
      <c r="GY12" s="39"/>
      <c r="GZ12" s="39"/>
      <c r="HA12" s="39"/>
      <c r="HB12" s="39"/>
    </row>
    <row r="13" spans="1:210" ht="31.5" customHeight="1">
      <c r="A13" s="41" t="s">
        <v>93</v>
      </c>
      <c r="B13" s="39">
        <f t="shared" si="1"/>
        <v>53.55971172717765</v>
      </c>
      <c r="C13" s="39">
        <f t="shared" si="2"/>
        <v>1087.4620023158006</v>
      </c>
      <c r="D13" s="39">
        <f t="shared" si="3"/>
        <v>516.5618290981279</v>
      </c>
      <c r="E13" s="39">
        <f t="shared" si="4"/>
        <v>2518.2646403461686</v>
      </c>
      <c r="F13" s="40">
        <f t="shared" si="5"/>
        <v>513</v>
      </c>
      <c r="G13" s="39">
        <f t="shared" si="6"/>
        <v>166.14</v>
      </c>
      <c r="H13" s="39">
        <f t="shared" si="7"/>
        <v>1790.1912000000002</v>
      </c>
      <c r="I13" s="39">
        <f t="shared" si="8"/>
        <v>11.34451535415246</v>
      </c>
      <c r="J13" s="39">
        <f t="shared" si="9"/>
        <v>204.96828421589765</v>
      </c>
      <c r="K13" s="39">
        <f t="shared" si="10"/>
        <v>747.6060561794579</v>
      </c>
      <c r="L13" s="39">
        <f t="shared" si="11"/>
        <v>5600.886126877867</v>
      </c>
      <c r="M13" s="39">
        <v>45.4</v>
      </c>
      <c r="N13" s="39">
        <v>897.57</v>
      </c>
      <c r="O13" s="39">
        <v>496.96</v>
      </c>
      <c r="P13" s="39">
        <v>2178.85</v>
      </c>
      <c r="Q13" s="40">
        <v>473</v>
      </c>
      <c r="R13" s="39">
        <v>20.17</v>
      </c>
      <c r="S13" s="39">
        <v>350.1</v>
      </c>
      <c r="T13" s="39">
        <v>1.76</v>
      </c>
      <c r="U13" s="39">
        <v>95.33</v>
      </c>
      <c r="V13" s="39">
        <v>564.29</v>
      </c>
      <c r="W13" s="39">
        <v>3521.85</v>
      </c>
      <c r="X13" s="39">
        <v>0</v>
      </c>
      <c r="Y13" s="39">
        <v>0</v>
      </c>
      <c r="Z13" s="39">
        <v>0</v>
      </c>
      <c r="AA13" s="39">
        <v>0</v>
      </c>
      <c r="AB13" s="40">
        <v>0</v>
      </c>
      <c r="AC13" s="39">
        <v>0</v>
      </c>
      <c r="AD13" s="39">
        <v>0</v>
      </c>
      <c r="AE13" s="39">
        <v>0</v>
      </c>
      <c r="AF13" s="39">
        <v>0</v>
      </c>
      <c r="AG13" s="39">
        <v>0</v>
      </c>
      <c r="AH13" s="39">
        <v>0</v>
      </c>
      <c r="AI13" s="39">
        <v>7.589711727177651</v>
      </c>
      <c r="AJ13" s="39">
        <v>86.03210231580056</v>
      </c>
      <c r="AK13" s="39">
        <v>19.60182909812785</v>
      </c>
      <c r="AL13" s="39">
        <v>339.4146403461687</v>
      </c>
      <c r="AM13" s="40">
        <v>40</v>
      </c>
      <c r="AN13" s="39"/>
      <c r="AO13" s="39"/>
      <c r="AP13" s="39">
        <v>9.58451535415246</v>
      </c>
      <c r="AQ13" s="39">
        <v>96.84031121589763</v>
      </c>
      <c r="AR13" s="39">
        <v>36.77605617945796</v>
      </c>
      <c r="AS13" s="39">
        <v>522.2870538778669</v>
      </c>
      <c r="AT13" s="60"/>
      <c r="AU13" s="61">
        <v>0</v>
      </c>
      <c r="AV13" s="61"/>
      <c r="AW13" s="61"/>
      <c r="AX13" s="63"/>
      <c r="AY13" s="61"/>
      <c r="AZ13" s="61"/>
      <c r="BA13" s="61"/>
      <c r="BB13" s="61"/>
      <c r="BC13" s="61"/>
      <c r="BD13" s="61"/>
      <c r="BE13" s="39">
        <v>0</v>
      </c>
      <c r="BF13" s="39">
        <v>0</v>
      </c>
      <c r="BG13" s="39">
        <v>0</v>
      </c>
      <c r="BH13" s="39">
        <v>0</v>
      </c>
      <c r="BI13" s="40">
        <v>0</v>
      </c>
      <c r="BJ13" s="39">
        <v>0</v>
      </c>
      <c r="BK13" s="39">
        <v>0</v>
      </c>
      <c r="BL13" s="39">
        <v>0</v>
      </c>
      <c r="BM13" s="39">
        <v>0</v>
      </c>
      <c r="BN13" s="39">
        <v>0</v>
      </c>
      <c r="BO13" s="39">
        <v>0</v>
      </c>
      <c r="BP13" s="39"/>
      <c r="BQ13" s="39"/>
      <c r="BR13" s="39"/>
      <c r="BS13" s="39"/>
      <c r="BT13" s="40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40"/>
      <c r="CF13" s="39"/>
      <c r="CG13" s="39"/>
      <c r="CH13" s="39"/>
      <c r="CI13" s="39"/>
      <c r="CJ13" s="39">
        <v>0</v>
      </c>
      <c r="CK13" s="39">
        <v>0</v>
      </c>
      <c r="CL13" s="39"/>
      <c r="CM13" s="39"/>
      <c r="CN13" s="39"/>
      <c r="CO13" s="39"/>
      <c r="CP13" s="40"/>
      <c r="CQ13" s="39"/>
      <c r="CR13" s="39"/>
      <c r="CS13" s="39"/>
      <c r="CT13" s="39"/>
      <c r="CU13" s="39"/>
      <c r="CV13" s="39"/>
      <c r="CW13" s="39">
        <v>0.57</v>
      </c>
      <c r="CX13" s="39">
        <v>103.85989999999998</v>
      </c>
      <c r="CY13" s="39">
        <v>0</v>
      </c>
      <c r="CZ13" s="39">
        <v>0</v>
      </c>
      <c r="DA13" s="40">
        <v>0</v>
      </c>
      <c r="DB13" s="39">
        <v>0.77</v>
      </c>
      <c r="DC13" s="39">
        <v>8.6912</v>
      </c>
      <c r="DD13" s="39">
        <v>0</v>
      </c>
      <c r="DE13" s="39">
        <v>12.797973</v>
      </c>
      <c r="DF13" s="39">
        <v>1.34</v>
      </c>
      <c r="DG13" s="39">
        <v>125.34907299999998</v>
      </c>
      <c r="DH13" s="39"/>
      <c r="DI13" s="39"/>
      <c r="DJ13" s="39"/>
      <c r="DK13" s="39"/>
      <c r="DL13" s="40"/>
      <c r="DM13" s="39"/>
      <c r="DN13" s="39"/>
      <c r="DO13" s="39"/>
      <c r="DP13" s="39"/>
      <c r="DQ13" s="39">
        <f t="shared" si="12"/>
        <v>0</v>
      </c>
      <c r="DR13" s="39">
        <f t="shared" si="13"/>
        <v>0</v>
      </c>
      <c r="DS13" s="39"/>
      <c r="DT13" s="39"/>
      <c r="DU13" s="39"/>
      <c r="DV13" s="39"/>
      <c r="DW13" s="40"/>
      <c r="DX13" s="39"/>
      <c r="DY13" s="39"/>
      <c r="DZ13" s="39"/>
      <c r="EA13" s="39"/>
      <c r="EB13" s="39"/>
      <c r="EC13" s="39"/>
      <c r="ED13" s="39"/>
      <c r="EE13" s="39"/>
      <c r="EF13" s="39"/>
      <c r="EG13" s="39"/>
      <c r="EH13" s="40"/>
      <c r="EI13" s="39"/>
      <c r="EJ13" s="39"/>
      <c r="EK13" s="39"/>
      <c r="EL13" s="39"/>
      <c r="EM13" s="39"/>
      <c r="EN13" s="39"/>
      <c r="EO13" s="39"/>
      <c r="EP13" s="39"/>
      <c r="EQ13" s="39"/>
      <c r="ER13" s="39"/>
      <c r="ES13" s="40"/>
      <c r="ET13" s="39"/>
      <c r="EU13" s="39"/>
      <c r="EV13" s="39"/>
      <c r="EW13" s="39"/>
      <c r="EX13" s="39"/>
      <c r="EY13" s="39"/>
      <c r="EZ13" s="39"/>
      <c r="FA13" s="39"/>
      <c r="FB13" s="39"/>
      <c r="FC13" s="39"/>
      <c r="FD13" s="40"/>
      <c r="FE13" s="39"/>
      <c r="FF13" s="39"/>
      <c r="FG13" s="39"/>
      <c r="FH13" s="39"/>
      <c r="FI13" s="39"/>
      <c r="FJ13" s="39"/>
      <c r="FK13" s="39"/>
      <c r="FL13" s="39">
        <v>0</v>
      </c>
      <c r="FM13" s="39"/>
      <c r="FN13" s="39">
        <v>0</v>
      </c>
      <c r="FO13" s="40"/>
      <c r="FP13" s="39">
        <v>145.2</v>
      </c>
      <c r="FQ13" s="39">
        <v>1431.4</v>
      </c>
      <c r="FR13" s="39"/>
      <c r="FS13" s="39"/>
      <c r="FT13" s="39">
        <v>145.2</v>
      </c>
      <c r="FU13" s="39">
        <v>1431.4</v>
      </c>
      <c r="FV13" s="39"/>
      <c r="FW13" s="39"/>
      <c r="FX13" s="39"/>
      <c r="FY13" s="39"/>
      <c r="FZ13" s="40"/>
      <c r="GA13" s="39"/>
      <c r="GB13" s="39"/>
      <c r="GC13" s="39"/>
      <c r="GD13" s="39"/>
      <c r="GE13" s="39"/>
      <c r="GF13" s="39"/>
      <c r="GG13" s="39"/>
      <c r="GH13" s="39"/>
      <c r="GI13" s="39"/>
      <c r="GJ13" s="39"/>
      <c r="GK13" s="40"/>
      <c r="GL13" s="39"/>
      <c r="GM13" s="39"/>
      <c r="GN13" s="39"/>
      <c r="GO13" s="39"/>
      <c r="GP13" s="39"/>
      <c r="GQ13" s="39"/>
      <c r="GR13" s="39"/>
      <c r="GS13" s="39"/>
      <c r="GT13" s="39"/>
      <c r="GU13" s="39"/>
      <c r="GV13" s="40"/>
      <c r="GW13" s="39"/>
      <c r="GX13" s="39"/>
      <c r="GY13" s="39"/>
      <c r="GZ13" s="39"/>
      <c r="HA13" s="39"/>
      <c r="HB13" s="39"/>
    </row>
    <row r="14" spans="1:210" ht="31.5" customHeight="1">
      <c r="A14" s="41" t="s">
        <v>94</v>
      </c>
      <c r="B14" s="39">
        <f t="shared" si="1"/>
        <v>714.1448198076051</v>
      </c>
      <c r="C14" s="39">
        <f t="shared" si="2"/>
        <v>11683.21352739893</v>
      </c>
      <c r="D14" s="39">
        <f t="shared" si="3"/>
        <v>4773.608243159571</v>
      </c>
      <c r="E14" s="39">
        <f t="shared" si="4"/>
        <v>40317.51696457796</v>
      </c>
      <c r="F14" s="40">
        <f t="shared" si="5"/>
        <v>3906</v>
      </c>
      <c r="G14" s="39">
        <f t="shared" si="6"/>
        <v>662.29</v>
      </c>
      <c r="H14" s="39">
        <f t="shared" si="7"/>
        <v>6235.8863</v>
      </c>
      <c r="I14" s="39">
        <f t="shared" si="8"/>
        <v>268.7795977316022</v>
      </c>
      <c r="J14" s="39">
        <f t="shared" si="9"/>
        <v>2644.603784836085</v>
      </c>
      <c r="K14" s="39">
        <f t="shared" si="10"/>
        <v>6418.812660698779</v>
      </c>
      <c r="L14" s="39">
        <f t="shared" si="11"/>
        <v>61179.672127812984</v>
      </c>
      <c r="M14" s="39">
        <v>91.09</v>
      </c>
      <c r="N14" s="39">
        <v>3603</v>
      </c>
      <c r="O14" s="39">
        <v>1836.87</v>
      </c>
      <c r="P14" s="39">
        <v>12976.93</v>
      </c>
      <c r="Q14" s="40">
        <v>627</v>
      </c>
      <c r="R14" s="39">
        <v>4.57</v>
      </c>
      <c r="S14" s="39">
        <v>260.55</v>
      </c>
      <c r="T14" s="39">
        <v>-8.88</v>
      </c>
      <c r="U14" s="39">
        <v>96.05</v>
      </c>
      <c r="V14" s="39">
        <v>1923.64</v>
      </c>
      <c r="W14" s="39">
        <v>16936.52</v>
      </c>
      <c r="X14" s="39">
        <v>161.69547</v>
      </c>
      <c r="Y14" s="39">
        <v>1687.8987160000001</v>
      </c>
      <c r="Z14" s="39">
        <v>832.840871</v>
      </c>
      <c r="AA14" s="39">
        <v>7377.778142000001</v>
      </c>
      <c r="AB14" s="40">
        <v>458</v>
      </c>
      <c r="AC14" s="39">
        <v>0</v>
      </c>
      <c r="AD14" s="39">
        <v>0</v>
      </c>
      <c r="AE14" s="39">
        <v>6.613468</v>
      </c>
      <c r="AF14" s="39">
        <v>131.57781</v>
      </c>
      <c r="AG14" s="39">
        <v>1001.149809</v>
      </c>
      <c r="AH14" s="39">
        <v>9495.716219</v>
      </c>
      <c r="AI14" s="39">
        <v>188.49097218261028</v>
      </c>
      <c r="AJ14" s="39">
        <v>2681.7147781551175</v>
      </c>
      <c r="AK14" s="39">
        <v>564.9604259984313</v>
      </c>
      <c r="AL14" s="39">
        <v>8256.815786575298</v>
      </c>
      <c r="AM14" s="40">
        <v>706</v>
      </c>
      <c r="AN14" s="39"/>
      <c r="AO14" s="39"/>
      <c r="AP14" s="39">
        <v>270.70612973160223</v>
      </c>
      <c r="AQ14" s="39">
        <v>2415.3734748360853</v>
      </c>
      <c r="AR14" s="39">
        <v>1024.157527912644</v>
      </c>
      <c r="AS14" s="39">
        <v>13353.904039566502</v>
      </c>
      <c r="AT14" s="60">
        <v>19.14</v>
      </c>
      <c r="AU14" s="61">
        <v>359.15</v>
      </c>
      <c r="AV14" s="61"/>
      <c r="AW14" s="61"/>
      <c r="AX14" s="63">
        <v>181</v>
      </c>
      <c r="AY14" s="61"/>
      <c r="AZ14" s="61"/>
      <c r="BA14" s="61"/>
      <c r="BB14" s="61"/>
      <c r="BC14" s="61">
        <v>19.14</v>
      </c>
      <c r="BD14" s="61">
        <v>359.15</v>
      </c>
      <c r="BE14" s="39">
        <v>95.3</v>
      </c>
      <c r="BF14" s="39">
        <v>975.9</v>
      </c>
      <c r="BG14" s="39">
        <v>923.935718</v>
      </c>
      <c r="BH14" s="39">
        <v>4387.075718</v>
      </c>
      <c r="BI14" s="40">
        <v>614</v>
      </c>
      <c r="BJ14" s="39">
        <v>0.1</v>
      </c>
      <c r="BK14" s="39">
        <v>20.48</v>
      </c>
      <c r="BL14" s="39">
        <v>0</v>
      </c>
      <c r="BM14" s="39">
        <v>0</v>
      </c>
      <c r="BN14" s="39">
        <v>1019.335718</v>
      </c>
      <c r="BO14" s="39">
        <v>5383.455718</v>
      </c>
      <c r="BP14" s="39">
        <v>39.76519762499506</v>
      </c>
      <c r="BQ14" s="39">
        <v>1210.2373732438118</v>
      </c>
      <c r="BR14" s="39">
        <v>328.2786281611408</v>
      </c>
      <c r="BS14" s="39">
        <v>4448.810918002666</v>
      </c>
      <c r="BT14" s="40">
        <v>541</v>
      </c>
      <c r="BU14" s="39">
        <v>0</v>
      </c>
      <c r="BV14" s="39">
        <v>0</v>
      </c>
      <c r="BW14" s="39">
        <v>0</v>
      </c>
      <c r="BX14" s="39">
        <v>0</v>
      </c>
      <c r="BY14" s="39">
        <v>368.0438257861358</v>
      </c>
      <c r="BZ14" s="39">
        <v>5659.048291246478</v>
      </c>
      <c r="CA14" s="39">
        <v>2.9</v>
      </c>
      <c r="CB14" s="39">
        <v>42.49</v>
      </c>
      <c r="CC14" s="39">
        <v>45.84</v>
      </c>
      <c r="CD14" s="39">
        <v>702.18</v>
      </c>
      <c r="CE14" s="40">
        <v>12</v>
      </c>
      <c r="CF14" s="39"/>
      <c r="CG14" s="39"/>
      <c r="CH14" s="39"/>
      <c r="CI14" s="39"/>
      <c r="CJ14" s="39">
        <v>48.74</v>
      </c>
      <c r="CK14" s="39">
        <v>744.67</v>
      </c>
      <c r="CL14" s="39">
        <v>29.61</v>
      </c>
      <c r="CM14" s="39">
        <v>481.03</v>
      </c>
      <c r="CN14" s="39"/>
      <c r="CO14" s="39"/>
      <c r="CP14" s="40">
        <v>241</v>
      </c>
      <c r="CQ14" s="39"/>
      <c r="CR14" s="39"/>
      <c r="CS14" s="39"/>
      <c r="CT14" s="39"/>
      <c r="CU14" s="39">
        <v>29.61</v>
      </c>
      <c r="CV14" s="39">
        <v>481.03</v>
      </c>
      <c r="CW14" s="39">
        <v>52.03</v>
      </c>
      <c r="CX14" s="39">
        <v>202.6085</v>
      </c>
      <c r="CY14" s="39">
        <v>8.58</v>
      </c>
      <c r="CZ14" s="39">
        <v>43.323</v>
      </c>
      <c r="DA14" s="40">
        <v>183</v>
      </c>
      <c r="DB14" s="39">
        <v>11.22</v>
      </c>
      <c r="DC14" s="39">
        <v>921.4563</v>
      </c>
      <c r="DD14" s="39">
        <v>0.34</v>
      </c>
      <c r="DE14" s="39">
        <v>1.5225</v>
      </c>
      <c r="DF14" s="39">
        <v>72.17</v>
      </c>
      <c r="DG14" s="39">
        <v>1168.9103</v>
      </c>
      <c r="DH14" s="39">
        <v>6.54</v>
      </c>
      <c r="DI14" s="39">
        <v>105.29</v>
      </c>
      <c r="DJ14" s="39">
        <v>35.6</v>
      </c>
      <c r="DK14" s="39">
        <v>415</v>
      </c>
      <c r="DL14" s="40">
        <v>131</v>
      </c>
      <c r="DM14" s="39"/>
      <c r="DN14" s="39"/>
      <c r="DO14" s="39"/>
      <c r="DP14" s="39"/>
      <c r="DQ14" s="39">
        <f t="shared" si="12"/>
        <v>42.14</v>
      </c>
      <c r="DR14" s="39">
        <f t="shared" si="13"/>
        <v>520.29</v>
      </c>
      <c r="DS14" s="39">
        <v>16.983179999999997</v>
      </c>
      <c r="DT14" s="39">
        <v>113.93415999999999</v>
      </c>
      <c r="DU14" s="39">
        <v>118.2426</v>
      </c>
      <c r="DV14" s="39">
        <v>877.2334000000001</v>
      </c>
      <c r="DW14" s="40">
        <v>80</v>
      </c>
      <c r="DX14" s="39"/>
      <c r="DY14" s="39"/>
      <c r="DZ14" s="39"/>
      <c r="EA14" s="39"/>
      <c r="EB14" s="39">
        <v>135.22578</v>
      </c>
      <c r="EC14" s="39">
        <v>991.1675600000001</v>
      </c>
      <c r="ED14" s="39">
        <v>10.6</v>
      </c>
      <c r="EE14" s="39">
        <v>219.96</v>
      </c>
      <c r="EF14" s="39">
        <v>78.46</v>
      </c>
      <c r="EG14" s="39">
        <v>832.37</v>
      </c>
      <c r="EH14" s="40">
        <v>132</v>
      </c>
      <c r="EI14" s="39">
        <v>0</v>
      </c>
      <c r="EJ14" s="39">
        <v>0</v>
      </c>
      <c r="EK14" s="39">
        <v>0</v>
      </c>
      <c r="EL14" s="39">
        <v>0.08</v>
      </c>
      <c r="EM14" s="39">
        <v>89.06</v>
      </c>
      <c r="EN14" s="39">
        <v>1052.41</v>
      </c>
      <c r="EO14" s="39"/>
      <c r="EP14" s="39"/>
      <c r="EQ14" s="39"/>
      <c r="ER14" s="39"/>
      <c r="ES14" s="40"/>
      <c r="ET14" s="39"/>
      <c r="EU14" s="39"/>
      <c r="EV14" s="39"/>
      <c r="EW14" s="39"/>
      <c r="EX14" s="39"/>
      <c r="EY14" s="39"/>
      <c r="EZ14" s="39"/>
      <c r="FA14" s="39"/>
      <c r="FB14" s="39"/>
      <c r="FC14" s="39"/>
      <c r="FD14" s="40"/>
      <c r="FE14" s="39"/>
      <c r="FF14" s="39"/>
      <c r="FG14" s="39"/>
      <c r="FH14" s="39"/>
      <c r="FI14" s="39"/>
      <c r="FJ14" s="39"/>
      <c r="FK14" s="39"/>
      <c r="FL14" s="39">
        <v>0</v>
      </c>
      <c r="FM14" s="39"/>
      <c r="FN14" s="39">
        <v>0</v>
      </c>
      <c r="FO14" s="40"/>
      <c r="FP14" s="39">
        <v>646.4</v>
      </c>
      <c r="FQ14" s="39">
        <v>5033.4</v>
      </c>
      <c r="FR14" s="39"/>
      <c r="FS14" s="39"/>
      <c r="FT14" s="39">
        <v>646.4</v>
      </c>
      <c r="FU14" s="39">
        <v>5033.4</v>
      </c>
      <c r="FV14" s="39"/>
      <c r="FW14" s="39"/>
      <c r="FX14" s="39"/>
      <c r="FY14" s="39"/>
      <c r="FZ14" s="40"/>
      <c r="GA14" s="39"/>
      <c r="GB14" s="39"/>
      <c r="GC14" s="39"/>
      <c r="GD14" s="39"/>
      <c r="GE14" s="39"/>
      <c r="GF14" s="39"/>
      <c r="GG14" s="39"/>
      <c r="GH14" s="39"/>
      <c r="GI14" s="39"/>
      <c r="GJ14" s="39"/>
      <c r="GK14" s="40"/>
      <c r="GL14" s="39"/>
      <c r="GM14" s="39"/>
      <c r="GN14" s="39"/>
      <c r="GO14" s="39"/>
      <c r="GP14" s="39"/>
      <c r="GQ14" s="39"/>
      <c r="GR14" s="39"/>
      <c r="GS14" s="39"/>
      <c r="GT14" s="39"/>
      <c r="GU14" s="39"/>
      <c r="GV14" s="40"/>
      <c r="GW14" s="39"/>
      <c r="GX14" s="39"/>
      <c r="GY14" s="39"/>
      <c r="GZ14" s="39"/>
      <c r="HA14" s="39"/>
      <c r="HB14" s="39"/>
    </row>
    <row r="15" spans="1:210" ht="31.5" customHeight="1">
      <c r="A15" s="41" t="s">
        <v>95</v>
      </c>
      <c r="B15" s="39">
        <f t="shared" si="1"/>
        <v>166.1470969869162</v>
      </c>
      <c r="C15" s="39">
        <f t="shared" si="2"/>
        <v>2531.6042719658567</v>
      </c>
      <c r="D15" s="39">
        <f t="shared" si="3"/>
        <v>1531.0616346088311</v>
      </c>
      <c r="E15" s="39">
        <f t="shared" si="4"/>
        <v>9124.085597425303</v>
      </c>
      <c r="F15" s="40">
        <f t="shared" si="5"/>
        <v>993</v>
      </c>
      <c r="G15" s="39">
        <f t="shared" si="6"/>
        <v>251.09</v>
      </c>
      <c r="H15" s="39">
        <f t="shared" si="7"/>
        <v>3401.7211</v>
      </c>
      <c r="I15" s="39">
        <f t="shared" si="8"/>
        <v>21.96728049319311</v>
      </c>
      <c r="J15" s="39">
        <f t="shared" si="9"/>
        <v>321.719374944656</v>
      </c>
      <c r="K15" s="39">
        <f t="shared" si="10"/>
        <v>1970.2660120889407</v>
      </c>
      <c r="L15" s="39">
        <f t="shared" si="11"/>
        <v>15441.233271335817</v>
      </c>
      <c r="M15" s="39">
        <v>23.94</v>
      </c>
      <c r="N15" s="39">
        <v>835.54</v>
      </c>
      <c r="O15" s="39">
        <v>875.84</v>
      </c>
      <c r="P15" s="39">
        <v>3880.06</v>
      </c>
      <c r="Q15" s="40">
        <v>206</v>
      </c>
      <c r="R15" s="39">
        <v>9.46</v>
      </c>
      <c r="S15" s="39">
        <v>242.66</v>
      </c>
      <c r="T15" s="39">
        <v>0.58</v>
      </c>
      <c r="U15" s="39">
        <v>43.8</v>
      </c>
      <c r="V15" s="39">
        <v>909.82</v>
      </c>
      <c r="W15" s="39">
        <v>5002.06</v>
      </c>
      <c r="X15" s="39">
        <v>27.87063</v>
      </c>
      <c r="Y15" s="39">
        <v>233.10767800000002</v>
      </c>
      <c r="Z15" s="39">
        <v>222.996129</v>
      </c>
      <c r="AA15" s="39">
        <v>2188.558216</v>
      </c>
      <c r="AB15" s="40">
        <v>88</v>
      </c>
      <c r="AC15" s="39">
        <v>0</v>
      </c>
      <c r="AD15" s="39">
        <v>0</v>
      </c>
      <c r="AE15" s="39">
        <v>0</v>
      </c>
      <c r="AF15" s="39">
        <v>0.4</v>
      </c>
      <c r="AG15" s="39">
        <v>250.866759</v>
      </c>
      <c r="AH15" s="39">
        <v>2484.168821</v>
      </c>
      <c r="AI15" s="39">
        <v>13.122066986916188</v>
      </c>
      <c r="AJ15" s="39">
        <v>242.84943896585654</v>
      </c>
      <c r="AK15" s="39">
        <v>60.278757608831185</v>
      </c>
      <c r="AL15" s="39">
        <v>829.5889334253022</v>
      </c>
      <c r="AM15" s="40">
        <v>88</v>
      </c>
      <c r="AN15" s="39"/>
      <c r="AO15" s="39"/>
      <c r="AP15" s="39">
        <v>21.29728049319311</v>
      </c>
      <c r="AQ15" s="39">
        <v>209.071629944656</v>
      </c>
      <c r="AR15" s="39">
        <v>94.69810508894048</v>
      </c>
      <c r="AS15" s="39">
        <v>1281.5100023358148</v>
      </c>
      <c r="AT15" s="60">
        <v>12.16</v>
      </c>
      <c r="AU15" s="61">
        <v>208.97</v>
      </c>
      <c r="AV15" s="61"/>
      <c r="AW15" s="61"/>
      <c r="AX15" s="63">
        <v>146</v>
      </c>
      <c r="AY15" s="61"/>
      <c r="AZ15" s="61"/>
      <c r="BA15" s="61"/>
      <c r="BB15" s="61"/>
      <c r="BC15" s="61">
        <v>12.16</v>
      </c>
      <c r="BD15" s="61">
        <v>208.97</v>
      </c>
      <c r="BE15" s="39">
        <v>5</v>
      </c>
      <c r="BF15" s="39">
        <v>86.4</v>
      </c>
      <c r="BG15" s="39">
        <v>104.637648</v>
      </c>
      <c r="BH15" s="39">
        <v>363.567648</v>
      </c>
      <c r="BI15" s="40">
        <v>166</v>
      </c>
      <c r="BJ15" s="39">
        <v>0</v>
      </c>
      <c r="BK15" s="39">
        <v>0</v>
      </c>
      <c r="BL15" s="39">
        <v>0</v>
      </c>
      <c r="BM15" s="39">
        <v>0</v>
      </c>
      <c r="BN15" s="39">
        <v>109.637648</v>
      </c>
      <c r="BO15" s="39">
        <v>449.967648</v>
      </c>
      <c r="BP15" s="39"/>
      <c r="BQ15" s="39"/>
      <c r="BR15" s="39"/>
      <c r="BS15" s="39"/>
      <c r="BT15" s="40"/>
      <c r="BU15" s="39"/>
      <c r="BV15" s="39"/>
      <c r="BW15" s="39"/>
      <c r="BX15" s="39"/>
      <c r="BY15" s="39"/>
      <c r="BZ15" s="39"/>
      <c r="CA15" s="39">
        <v>7.16</v>
      </c>
      <c r="CB15" s="39">
        <v>42.23</v>
      </c>
      <c r="CC15" s="39">
        <v>33.69</v>
      </c>
      <c r="CD15" s="39">
        <v>208.51</v>
      </c>
      <c r="CE15" s="40">
        <v>16</v>
      </c>
      <c r="CF15" s="39"/>
      <c r="CG15" s="39"/>
      <c r="CH15" s="39"/>
      <c r="CI15" s="39"/>
      <c r="CJ15" s="39">
        <v>40.85</v>
      </c>
      <c r="CK15" s="39">
        <v>250.74</v>
      </c>
      <c r="CL15" s="39"/>
      <c r="CM15" s="39"/>
      <c r="CN15" s="39"/>
      <c r="CO15" s="39"/>
      <c r="CP15" s="40"/>
      <c r="CQ15" s="39"/>
      <c r="CR15" s="39"/>
      <c r="CS15" s="39"/>
      <c r="CT15" s="39"/>
      <c r="CU15" s="39"/>
      <c r="CV15" s="39"/>
      <c r="CW15" s="39">
        <v>31.96</v>
      </c>
      <c r="CX15" s="39">
        <v>147.27613</v>
      </c>
      <c r="CY15" s="39">
        <v>26.3</v>
      </c>
      <c r="CZ15" s="39">
        <v>142.8173</v>
      </c>
      <c r="DA15" s="40">
        <v>16</v>
      </c>
      <c r="DB15" s="39">
        <v>29.53</v>
      </c>
      <c r="DC15" s="39">
        <v>1426.9611000000002</v>
      </c>
      <c r="DD15" s="39">
        <v>0.09</v>
      </c>
      <c r="DE15" s="39">
        <v>68.44774500000001</v>
      </c>
      <c r="DF15" s="39">
        <v>87.88000000000001</v>
      </c>
      <c r="DG15" s="39">
        <v>1785.5022750000003</v>
      </c>
      <c r="DH15" s="39"/>
      <c r="DI15" s="39"/>
      <c r="DJ15" s="39"/>
      <c r="DK15" s="39"/>
      <c r="DL15" s="40"/>
      <c r="DM15" s="39"/>
      <c r="DN15" s="39"/>
      <c r="DO15" s="39"/>
      <c r="DP15" s="39"/>
      <c r="DQ15" s="39">
        <f t="shared" si="12"/>
        <v>0</v>
      </c>
      <c r="DR15" s="39">
        <f t="shared" si="13"/>
        <v>0</v>
      </c>
      <c r="DS15" s="39">
        <v>44.9344</v>
      </c>
      <c r="DT15" s="39">
        <v>735.231025</v>
      </c>
      <c r="DU15" s="39">
        <v>207.3191</v>
      </c>
      <c r="DV15" s="39">
        <v>1510.9835</v>
      </c>
      <c r="DW15" s="40">
        <v>267</v>
      </c>
      <c r="DX15" s="39"/>
      <c r="DY15" s="39"/>
      <c r="DZ15" s="39"/>
      <c r="EA15" s="39"/>
      <c r="EB15" s="39">
        <v>252.25349999999997</v>
      </c>
      <c r="EC15" s="39">
        <v>2246.2145250000003</v>
      </c>
      <c r="ED15" s="39"/>
      <c r="EE15" s="39"/>
      <c r="EF15" s="39"/>
      <c r="EG15" s="39"/>
      <c r="EH15" s="40"/>
      <c r="EI15" s="39"/>
      <c r="EJ15" s="39"/>
      <c r="EK15" s="39"/>
      <c r="EL15" s="39"/>
      <c r="EM15" s="39"/>
      <c r="EN15" s="39"/>
      <c r="EO15" s="39"/>
      <c r="EP15" s="39"/>
      <c r="EQ15" s="39"/>
      <c r="ER15" s="39"/>
      <c r="ES15" s="40"/>
      <c r="ET15" s="39"/>
      <c r="EU15" s="39"/>
      <c r="EV15" s="39"/>
      <c r="EW15" s="39"/>
      <c r="EX15" s="39"/>
      <c r="EY15" s="39"/>
      <c r="EZ15" s="39"/>
      <c r="FA15" s="39"/>
      <c r="FB15" s="39"/>
      <c r="FC15" s="39"/>
      <c r="FD15" s="40"/>
      <c r="FE15" s="39"/>
      <c r="FF15" s="39"/>
      <c r="FG15" s="39"/>
      <c r="FH15" s="39"/>
      <c r="FI15" s="39"/>
      <c r="FJ15" s="39"/>
      <c r="FK15" s="39"/>
      <c r="FL15" s="39">
        <v>0</v>
      </c>
      <c r="FM15" s="39"/>
      <c r="FN15" s="39">
        <v>0</v>
      </c>
      <c r="FO15" s="40"/>
      <c r="FP15" s="39">
        <v>212.1</v>
      </c>
      <c r="FQ15" s="39">
        <v>1732.1</v>
      </c>
      <c r="FR15" s="39"/>
      <c r="FS15" s="39"/>
      <c r="FT15" s="39">
        <v>212.1</v>
      </c>
      <c r="FU15" s="39">
        <v>1732.1</v>
      </c>
      <c r="FV15" s="39"/>
      <c r="FW15" s="39"/>
      <c r="FX15" s="39"/>
      <c r="FY15" s="39"/>
      <c r="FZ15" s="40"/>
      <c r="GA15" s="39"/>
      <c r="GB15" s="39"/>
      <c r="GC15" s="39"/>
      <c r="GD15" s="39"/>
      <c r="GE15" s="39"/>
      <c r="GF15" s="39"/>
      <c r="GG15" s="39"/>
      <c r="GH15" s="39"/>
      <c r="GI15" s="39"/>
      <c r="GJ15" s="39"/>
      <c r="GK15" s="40"/>
      <c r="GL15" s="39"/>
      <c r="GM15" s="39"/>
      <c r="GN15" s="39"/>
      <c r="GO15" s="39"/>
      <c r="GP15" s="39"/>
      <c r="GQ15" s="39"/>
      <c r="GR15" s="39"/>
      <c r="GS15" s="39"/>
      <c r="GT15" s="39"/>
      <c r="GU15" s="39"/>
      <c r="GV15" s="40"/>
      <c r="GW15" s="39"/>
      <c r="GX15" s="39"/>
      <c r="GY15" s="39"/>
      <c r="GZ15" s="39"/>
      <c r="HA15" s="39"/>
      <c r="HB15" s="39"/>
    </row>
    <row r="16" spans="1:210" ht="31.5" customHeight="1">
      <c r="A16" s="41" t="s">
        <v>96</v>
      </c>
      <c r="B16" s="39">
        <f t="shared" si="1"/>
        <v>126.94298403590749</v>
      </c>
      <c r="C16" s="39">
        <f t="shared" si="2"/>
        <v>2183.713128038195</v>
      </c>
      <c r="D16" s="39">
        <f t="shared" si="3"/>
        <v>1123.8674559462988</v>
      </c>
      <c r="E16" s="39">
        <f t="shared" si="4"/>
        <v>9163.58338994132</v>
      </c>
      <c r="F16" s="40">
        <f t="shared" si="5"/>
        <v>876</v>
      </c>
      <c r="G16" s="39">
        <f t="shared" si="6"/>
        <v>47.22</v>
      </c>
      <c r="H16" s="39">
        <f t="shared" si="7"/>
        <v>1563.8352</v>
      </c>
      <c r="I16" s="39">
        <f t="shared" si="8"/>
        <v>18.660469938425372</v>
      </c>
      <c r="J16" s="39">
        <f t="shared" si="9"/>
        <v>313.04561481616565</v>
      </c>
      <c r="K16" s="39">
        <f t="shared" si="10"/>
        <v>1316.690909920632</v>
      </c>
      <c r="L16" s="39">
        <f t="shared" si="11"/>
        <v>13536.820457795679</v>
      </c>
      <c r="M16" s="39">
        <v>21.2</v>
      </c>
      <c r="N16" s="39">
        <v>744.8</v>
      </c>
      <c r="O16" s="39">
        <v>524.1</v>
      </c>
      <c r="P16" s="39">
        <v>3322.91</v>
      </c>
      <c r="Q16" s="40">
        <v>219</v>
      </c>
      <c r="R16" s="39">
        <v>4.31</v>
      </c>
      <c r="S16" s="39">
        <v>115.48</v>
      </c>
      <c r="T16" s="39">
        <v>1.67</v>
      </c>
      <c r="U16" s="39">
        <v>50.57</v>
      </c>
      <c r="V16" s="39">
        <v>551.28</v>
      </c>
      <c r="W16" s="39">
        <v>4233.76</v>
      </c>
      <c r="X16" s="39">
        <v>65.504483</v>
      </c>
      <c r="Y16" s="39">
        <v>566.6278130000001</v>
      </c>
      <c r="Z16" s="39">
        <v>519.414519</v>
      </c>
      <c r="AA16" s="39">
        <v>4659.706278999999</v>
      </c>
      <c r="AB16" s="40">
        <v>265</v>
      </c>
      <c r="AC16" s="39">
        <v>0</v>
      </c>
      <c r="AD16" s="39">
        <v>0</v>
      </c>
      <c r="AE16" s="39">
        <v>3.00121</v>
      </c>
      <c r="AF16" s="39">
        <v>33.617115000000005</v>
      </c>
      <c r="AG16" s="39">
        <v>587.9202120000001</v>
      </c>
      <c r="AH16" s="39">
        <v>5572.594332</v>
      </c>
      <c r="AI16" s="39">
        <v>6.088501035907499</v>
      </c>
      <c r="AJ16" s="39">
        <v>153.62713203819504</v>
      </c>
      <c r="AK16" s="39">
        <v>33.31260494629897</v>
      </c>
      <c r="AL16" s="39">
        <v>488.3454689413202</v>
      </c>
      <c r="AM16" s="40">
        <v>56</v>
      </c>
      <c r="AN16" s="39"/>
      <c r="AO16" s="39"/>
      <c r="AP16" s="39">
        <v>13.98925993842537</v>
      </c>
      <c r="AQ16" s="39">
        <v>136.98755181616562</v>
      </c>
      <c r="AR16" s="39">
        <v>53.39036592063184</v>
      </c>
      <c r="AS16" s="39">
        <v>778.9601527956808</v>
      </c>
      <c r="AT16" s="60"/>
      <c r="AU16" s="61">
        <v>0</v>
      </c>
      <c r="AV16" s="61"/>
      <c r="AW16" s="61"/>
      <c r="AX16" s="63"/>
      <c r="AY16" s="61"/>
      <c r="AZ16" s="61"/>
      <c r="BA16" s="61"/>
      <c r="BB16" s="61"/>
      <c r="BC16" s="61"/>
      <c r="BD16" s="61"/>
      <c r="BE16" s="39">
        <v>11.2</v>
      </c>
      <c r="BF16" s="39">
        <v>46.8</v>
      </c>
      <c r="BG16" s="39">
        <v>9.690332</v>
      </c>
      <c r="BH16" s="39">
        <v>324.350332</v>
      </c>
      <c r="BI16" s="40">
        <v>72</v>
      </c>
      <c r="BJ16" s="39">
        <v>0</v>
      </c>
      <c r="BK16" s="39">
        <v>0</v>
      </c>
      <c r="BL16" s="39">
        <v>0</v>
      </c>
      <c r="BM16" s="39">
        <v>0</v>
      </c>
      <c r="BN16" s="39">
        <v>20.890332</v>
      </c>
      <c r="BO16" s="39">
        <v>371.150332</v>
      </c>
      <c r="BP16" s="39"/>
      <c r="BQ16" s="39"/>
      <c r="BR16" s="39"/>
      <c r="BS16" s="39"/>
      <c r="BT16" s="40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40"/>
      <c r="CF16" s="39"/>
      <c r="CG16" s="39"/>
      <c r="CH16" s="39"/>
      <c r="CI16" s="39"/>
      <c r="CJ16" s="39">
        <v>0</v>
      </c>
      <c r="CK16" s="39">
        <v>0</v>
      </c>
      <c r="CL16" s="39">
        <v>8.08</v>
      </c>
      <c r="CM16" s="39">
        <v>112.85</v>
      </c>
      <c r="CN16" s="39"/>
      <c r="CO16" s="39"/>
      <c r="CP16" s="40">
        <v>98</v>
      </c>
      <c r="CQ16" s="39"/>
      <c r="CR16" s="39"/>
      <c r="CS16" s="39"/>
      <c r="CT16" s="39"/>
      <c r="CU16" s="39">
        <v>8.08</v>
      </c>
      <c r="CV16" s="39">
        <v>112.85</v>
      </c>
      <c r="CW16" s="39">
        <v>5.71</v>
      </c>
      <c r="CX16" s="39">
        <v>447.24818300000004</v>
      </c>
      <c r="CY16" s="39">
        <v>23.25</v>
      </c>
      <c r="CZ16" s="39">
        <v>76.97131</v>
      </c>
      <c r="DA16" s="40">
        <v>50</v>
      </c>
      <c r="DB16" s="39">
        <v>9.41</v>
      </c>
      <c r="DC16" s="39">
        <v>648.7552</v>
      </c>
      <c r="DD16" s="39">
        <v>0</v>
      </c>
      <c r="DE16" s="39">
        <v>91.870948</v>
      </c>
      <c r="DF16" s="39">
        <v>38.370000000000005</v>
      </c>
      <c r="DG16" s="39">
        <v>1264.8456410000001</v>
      </c>
      <c r="DH16" s="39">
        <v>9.16</v>
      </c>
      <c r="DI16" s="39">
        <v>111.76</v>
      </c>
      <c r="DJ16" s="39">
        <v>14.1</v>
      </c>
      <c r="DK16" s="39">
        <v>291.3</v>
      </c>
      <c r="DL16" s="40">
        <v>116</v>
      </c>
      <c r="DM16" s="39"/>
      <c r="DN16" s="39"/>
      <c r="DO16" s="39"/>
      <c r="DP16" s="39"/>
      <c r="DQ16" s="39">
        <f t="shared" si="12"/>
        <v>23.259999999999998</v>
      </c>
      <c r="DR16" s="39">
        <f t="shared" si="13"/>
        <v>403.06</v>
      </c>
      <c r="DS16" s="39"/>
      <c r="DT16" s="39"/>
      <c r="DU16" s="39"/>
      <c r="DV16" s="39"/>
      <c r="DW16" s="40"/>
      <c r="DX16" s="39"/>
      <c r="DY16" s="39"/>
      <c r="DZ16" s="39"/>
      <c r="EA16" s="39"/>
      <c r="EB16" s="39"/>
      <c r="EC16" s="39"/>
      <c r="ED16" s="39"/>
      <c r="EE16" s="39"/>
      <c r="EF16" s="39"/>
      <c r="EG16" s="39"/>
      <c r="EH16" s="40"/>
      <c r="EI16" s="39"/>
      <c r="EJ16" s="39"/>
      <c r="EK16" s="39"/>
      <c r="EL16" s="39"/>
      <c r="EM16" s="39"/>
      <c r="EN16" s="39"/>
      <c r="EO16" s="39"/>
      <c r="EP16" s="39"/>
      <c r="EQ16" s="39"/>
      <c r="ER16" s="39"/>
      <c r="ES16" s="40"/>
      <c r="ET16" s="39"/>
      <c r="EU16" s="39"/>
      <c r="EV16" s="39"/>
      <c r="EW16" s="39"/>
      <c r="EX16" s="39"/>
      <c r="EY16" s="39"/>
      <c r="EZ16" s="39"/>
      <c r="FA16" s="39"/>
      <c r="FB16" s="39"/>
      <c r="FC16" s="39"/>
      <c r="FD16" s="40"/>
      <c r="FE16" s="39"/>
      <c r="FF16" s="39"/>
      <c r="FG16" s="39"/>
      <c r="FH16" s="39"/>
      <c r="FI16" s="39"/>
      <c r="FJ16" s="39"/>
      <c r="FK16" s="39"/>
      <c r="FL16" s="39">
        <v>0</v>
      </c>
      <c r="FM16" s="39"/>
      <c r="FN16" s="39">
        <v>0</v>
      </c>
      <c r="FO16" s="40"/>
      <c r="FP16" s="39">
        <v>33.5</v>
      </c>
      <c r="FQ16" s="39">
        <v>799.6</v>
      </c>
      <c r="FR16" s="39"/>
      <c r="FS16" s="39"/>
      <c r="FT16" s="39">
        <v>33.5</v>
      </c>
      <c r="FU16" s="39">
        <v>799.6</v>
      </c>
      <c r="FV16" s="39"/>
      <c r="FW16" s="39"/>
      <c r="FX16" s="39"/>
      <c r="FY16" s="39"/>
      <c r="FZ16" s="40"/>
      <c r="GA16" s="39"/>
      <c r="GB16" s="39"/>
      <c r="GC16" s="39"/>
      <c r="GD16" s="39"/>
      <c r="GE16" s="39"/>
      <c r="GF16" s="39"/>
      <c r="GG16" s="39"/>
      <c r="GH16" s="39"/>
      <c r="GI16" s="39"/>
      <c r="GJ16" s="39"/>
      <c r="GK16" s="40"/>
      <c r="GL16" s="39"/>
      <c r="GM16" s="39"/>
      <c r="GN16" s="39"/>
      <c r="GO16" s="39"/>
      <c r="GP16" s="39"/>
      <c r="GQ16" s="39"/>
      <c r="GR16" s="39"/>
      <c r="GS16" s="39"/>
      <c r="GT16" s="39"/>
      <c r="GU16" s="39"/>
      <c r="GV16" s="40"/>
      <c r="GW16" s="39"/>
      <c r="GX16" s="39"/>
      <c r="GY16" s="39"/>
      <c r="GZ16" s="39"/>
      <c r="HA16" s="39"/>
      <c r="HB16" s="39"/>
    </row>
    <row r="17" spans="1:210" ht="31.5" customHeight="1">
      <c r="A17" s="41" t="s">
        <v>97</v>
      </c>
      <c r="B17" s="39">
        <f t="shared" si="1"/>
        <v>198.200313</v>
      </c>
      <c r="C17" s="39">
        <f t="shared" si="2"/>
        <v>2185.048999</v>
      </c>
      <c r="D17" s="39">
        <f t="shared" si="3"/>
        <v>1236.473288</v>
      </c>
      <c r="E17" s="39">
        <f t="shared" si="4"/>
        <v>6832.658608</v>
      </c>
      <c r="F17" s="40">
        <f t="shared" si="5"/>
        <v>423</v>
      </c>
      <c r="G17" s="39">
        <f t="shared" si="6"/>
        <v>100.91</v>
      </c>
      <c r="H17" s="39">
        <f t="shared" si="7"/>
        <v>2095.4807499999997</v>
      </c>
      <c r="I17" s="39">
        <f t="shared" si="8"/>
        <v>27.014830000000003</v>
      </c>
      <c r="J17" s="39">
        <f t="shared" si="9"/>
        <v>341.87863699999997</v>
      </c>
      <c r="K17" s="39">
        <f t="shared" si="10"/>
        <v>1562.588431</v>
      </c>
      <c r="L17" s="39">
        <f t="shared" si="11"/>
        <v>11487.581759</v>
      </c>
      <c r="M17" s="39">
        <v>35.5</v>
      </c>
      <c r="N17" s="39">
        <v>883.46</v>
      </c>
      <c r="O17" s="39">
        <v>840.99</v>
      </c>
      <c r="P17" s="39">
        <v>3649.17</v>
      </c>
      <c r="Q17" s="40">
        <v>259</v>
      </c>
      <c r="R17" s="39">
        <v>10.42</v>
      </c>
      <c r="S17" s="39">
        <v>118.49</v>
      </c>
      <c r="T17" s="39">
        <v>3.46</v>
      </c>
      <c r="U17" s="39">
        <v>92.24</v>
      </c>
      <c r="V17" s="39">
        <v>890.36</v>
      </c>
      <c r="W17" s="39">
        <v>4743.35</v>
      </c>
      <c r="X17" s="39">
        <v>24.840313000000002</v>
      </c>
      <c r="Y17" s="39">
        <v>208.92679500000003</v>
      </c>
      <c r="Z17" s="39">
        <v>332.133288</v>
      </c>
      <c r="AA17" s="39">
        <v>2819.121828</v>
      </c>
      <c r="AB17" s="40">
        <v>63</v>
      </c>
      <c r="AC17" s="39">
        <v>0</v>
      </c>
      <c r="AD17" s="39">
        <v>0</v>
      </c>
      <c r="AE17" s="39">
        <v>21.834830000000004</v>
      </c>
      <c r="AF17" s="39">
        <v>177.273737</v>
      </c>
      <c r="AG17" s="39">
        <v>378.808431</v>
      </c>
      <c r="AH17" s="39">
        <v>3237.847125</v>
      </c>
      <c r="AI17" s="39"/>
      <c r="AJ17" s="39"/>
      <c r="AK17" s="39"/>
      <c r="AL17" s="39"/>
      <c r="AM17" s="40"/>
      <c r="AN17" s="39"/>
      <c r="AO17" s="39"/>
      <c r="AP17" s="39"/>
      <c r="AQ17" s="39"/>
      <c r="AR17" s="39"/>
      <c r="AS17" s="39"/>
      <c r="AT17" s="60"/>
      <c r="AU17" s="61">
        <v>0</v>
      </c>
      <c r="AV17" s="61"/>
      <c r="AW17" s="61"/>
      <c r="AX17" s="63"/>
      <c r="AY17" s="61"/>
      <c r="AZ17" s="61"/>
      <c r="BA17" s="61"/>
      <c r="BB17" s="61"/>
      <c r="BC17" s="61"/>
      <c r="BD17" s="61"/>
      <c r="BE17" s="39">
        <v>0</v>
      </c>
      <c r="BF17" s="39">
        <v>0</v>
      </c>
      <c r="BG17" s="39">
        <v>0</v>
      </c>
      <c r="BH17" s="39">
        <v>0</v>
      </c>
      <c r="BI17" s="40">
        <v>0</v>
      </c>
      <c r="BJ17" s="39">
        <v>0</v>
      </c>
      <c r="BK17" s="39">
        <v>0</v>
      </c>
      <c r="BL17" s="39">
        <v>0</v>
      </c>
      <c r="BM17" s="39">
        <v>0</v>
      </c>
      <c r="BN17" s="39">
        <v>0</v>
      </c>
      <c r="BO17" s="39">
        <v>0</v>
      </c>
      <c r="BP17" s="39"/>
      <c r="BQ17" s="39"/>
      <c r="BR17" s="39"/>
      <c r="BS17" s="39"/>
      <c r="BT17" s="40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40"/>
      <c r="CF17" s="39"/>
      <c r="CG17" s="39"/>
      <c r="CH17" s="39"/>
      <c r="CI17" s="39"/>
      <c r="CJ17" s="39">
        <v>0</v>
      </c>
      <c r="CK17" s="39">
        <v>0</v>
      </c>
      <c r="CL17" s="39"/>
      <c r="CM17" s="39"/>
      <c r="CN17" s="39"/>
      <c r="CO17" s="39"/>
      <c r="CP17" s="40"/>
      <c r="CQ17" s="39"/>
      <c r="CR17" s="39"/>
      <c r="CS17" s="39"/>
      <c r="CT17" s="39"/>
      <c r="CU17" s="39"/>
      <c r="CV17" s="39"/>
      <c r="CW17" s="39">
        <v>137.85999999999999</v>
      </c>
      <c r="CX17" s="39">
        <v>1092.662204</v>
      </c>
      <c r="CY17" s="39">
        <v>63.35</v>
      </c>
      <c r="CZ17" s="39">
        <v>364.36678</v>
      </c>
      <c r="DA17" s="40">
        <v>101</v>
      </c>
      <c r="DB17" s="39">
        <v>28.69</v>
      </c>
      <c r="DC17" s="39">
        <v>1194.09075</v>
      </c>
      <c r="DD17" s="39">
        <v>1.72</v>
      </c>
      <c r="DE17" s="39">
        <v>72.36489999999999</v>
      </c>
      <c r="DF17" s="39">
        <v>231.61999999999998</v>
      </c>
      <c r="DG17" s="39">
        <v>2723.484634</v>
      </c>
      <c r="DH17" s="39"/>
      <c r="DI17" s="39"/>
      <c r="DJ17" s="39"/>
      <c r="DK17" s="39"/>
      <c r="DL17" s="40"/>
      <c r="DM17" s="39"/>
      <c r="DN17" s="39"/>
      <c r="DO17" s="39"/>
      <c r="DP17" s="39"/>
      <c r="DQ17" s="39">
        <f t="shared" si="12"/>
        <v>0</v>
      </c>
      <c r="DR17" s="39">
        <f t="shared" si="13"/>
        <v>0</v>
      </c>
      <c r="DS17" s="39"/>
      <c r="DT17" s="39"/>
      <c r="DU17" s="39"/>
      <c r="DV17" s="39"/>
      <c r="DW17" s="40"/>
      <c r="DX17" s="39"/>
      <c r="DY17" s="39"/>
      <c r="DZ17" s="39"/>
      <c r="EA17" s="39"/>
      <c r="EB17" s="39"/>
      <c r="EC17" s="39"/>
      <c r="ED17" s="39"/>
      <c r="EE17" s="39"/>
      <c r="EF17" s="39"/>
      <c r="EG17" s="39"/>
      <c r="EH17" s="40"/>
      <c r="EI17" s="39"/>
      <c r="EJ17" s="39"/>
      <c r="EK17" s="39"/>
      <c r="EL17" s="39"/>
      <c r="EM17" s="39"/>
      <c r="EN17" s="39"/>
      <c r="EO17" s="39"/>
      <c r="EP17" s="39"/>
      <c r="EQ17" s="39"/>
      <c r="ER17" s="39"/>
      <c r="ES17" s="40"/>
      <c r="ET17" s="39"/>
      <c r="EU17" s="39"/>
      <c r="EV17" s="39"/>
      <c r="EW17" s="39"/>
      <c r="EX17" s="39"/>
      <c r="EY17" s="39"/>
      <c r="EZ17" s="39"/>
      <c r="FA17" s="39"/>
      <c r="FB17" s="39"/>
      <c r="FC17" s="39"/>
      <c r="FD17" s="40"/>
      <c r="FE17" s="39"/>
      <c r="FF17" s="39"/>
      <c r="FG17" s="39"/>
      <c r="FH17" s="39"/>
      <c r="FI17" s="39"/>
      <c r="FJ17" s="39"/>
      <c r="FK17" s="39"/>
      <c r="FL17" s="39">
        <v>0</v>
      </c>
      <c r="FM17" s="39"/>
      <c r="FN17" s="39">
        <v>0</v>
      </c>
      <c r="FO17" s="40"/>
      <c r="FP17" s="39">
        <v>61.8</v>
      </c>
      <c r="FQ17" s="39">
        <v>782.8999999999999</v>
      </c>
      <c r="FR17" s="39"/>
      <c r="FS17" s="39"/>
      <c r="FT17" s="39">
        <v>61.8</v>
      </c>
      <c r="FU17" s="39">
        <v>782.8999999999999</v>
      </c>
      <c r="FV17" s="39"/>
      <c r="FW17" s="39"/>
      <c r="FX17" s="39"/>
      <c r="FY17" s="39"/>
      <c r="FZ17" s="40"/>
      <c r="GA17" s="39"/>
      <c r="GB17" s="39"/>
      <c r="GC17" s="39"/>
      <c r="GD17" s="39"/>
      <c r="GE17" s="39"/>
      <c r="GF17" s="39"/>
      <c r="GG17" s="39"/>
      <c r="GH17" s="39"/>
      <c r="GI17" s="39"/>
      <c r="GJ17" s="39"/>
      <c r="GK17" s="40"/>
      <c r="GL17" s="39"/>
      <c r="GM17" s="39"/>
      <c r="GN17" s="39"/>
      <c r="GO17" s="39"/>
      <c r="GP17" s="39"/>
      <c r="GQ17" s="39"/>
      <c r="GR17" s="39"/>
      <c r="GS17" s="39"/>
      <c r="GT17" s="39"/>
      <c r="GU17" s="39"/>
      <c r="GV17" s="40"/>
      <c r="GW17" s="39"/>
      <c r="GX17" s="39"/>
      <c r="GY17" s="39"/>
      <c r="GZ17" s="39"/>
      <c r="HA17" s="39"/>
      <c r="HB17" s="39"/>
    </row>
    <row r="18" spans="1:210" ht="31.5" customHeight="1">
      <c r="A18" s="41" t="s">
        <v>98</v>
      </c>
      <c r="B18" s="39">
        <f t="shared" si="1"/>
        <v>472.60005773942476</v>
      </c>
      <c r="C18" s="39">
        <f t="shared" si="2"/>
        <v>7324.371488478797</v>
      </c>
      <c r="D18" s="39">
        <f t="shared" si="3"/>
        <v>3540.2649642182837</v>
      </c>
      <c r="E18" s="39">
        <f t="shared" si="4"/>
        <v>29984.786562420057</v>
      </c>
      <c r="F18" s="40">
        <f t="shared" si="5"/>
        <v>2553</v>
      </c>
      <c r="G18" s="39">
        <f t="shared" si="6"/>
        <v>209.28</v>
      </c>
      <c r="H18" s="39">
        <f t="shared" si="7"/>
        <v>4632.218998</v>
      </c>
      <c r="I18" s="39">
        <f t="shared" si="8"/>
        <v>56.0274982647774</v>
      </c>
      <c r="J18" s="39">
        <f t="shared" si="9"/>
        <v>537.1146258777907</v>
      </c>
      <c r="K18" s="39">
        <f t="shared" si="10"/>
        <v>4216.632520222486</v>
      </c>
      <c r="L18" s="39">
        <f t="shared" si="11"/>
        <v>39798.08162577665</v>
      </c>
      <c r="M18" s="39">
        <v>45.73</v>
      </c>
      <c r="N18" s="39">
        <v>1821.79</v>
      </c>
      <c r="O18" s="39">
        <v>1404.02</v>
      </c>
      <c r="P18" s="39">
        <v>8822</v>
      </c>
      <c r="Q18" s="40">
        <v>409</v>
      </c>
      <c r="R18" s="39">
        <v>9.86</v>
      </c>
      <c r="S18" s="39">
        <v>291.37</v>
      </c>
      <c r="T18" s="39">
        <v>38.37</v>
      </c>
      <c r="U18" s="39">
        <v>335.14</v>
      </c>
      <c r="V18" s="39">
        <v>1497.98</v>
      </c>
      <c r="W18" s="39">
        <v>11270.3</v>
      </c>
      <c r="X18" s="39">
        <v>304.475061</v>
      </c>
      <c r="Y18" s="39">
        <v>2196.144272</v>
      </c>
      <c r="Z18" s="39">
        <v>1651.809486</v>
      </c>
      <c r="AA18" s="39">
        <v>14160.577805</v>
      </c>
      <c r="AB18" s="40">
        <v>792</v>
      </c>
      <c r="AC18" s="39">
        <v>0</v>
      </c>
      <c r="AD18" s="39">
        <v>0</v>
      </c>
      <c r="AE18" s="39">
        <v>10.216018</v>
      </c>
      <c r="AF18" s="39">
        <v>120.56522000000002</v>
      </c>
      <c r="AG18" s="39">
        <v>1966.5005650000003</v>
      </c>
      <c r="AH18" s="39">
        <v>16944.637248000003</v>
      </c>
      <c r="AI18" s="39">
        <v>5.369236959592282</v>
      </c>
      <c r="AJ18" s="39">
        <v>73.52926963695617</v>
      </c>
      <c r="AK18" s="39">
        <v>17.252156524795318</v>
      </c>
      <c r="AL18" s="39">
        <v>228.35974437725793</v>
      </c>
      <c r="AM18" s="40">
        <v>23</v>
      </c>
      <c r="AN18" s="39"/>
      <c r="AO18" s="39"/>
      <c r="AP18" s="39">
        <v>6.031480264777409</v>
      </c>
      <c r="AQ18" s="39">
        <v>56.07290087779073</v>
      </c>
      <c r="AR18" s="39">
        <v>28.65287374916501</v>
      </c>
      <c r="AS18" s="39">
        <v>357.96191489200487</v>
      </c>
      <c r="AT18" s="60"/>
      <c r="AU18" s="61">
        <v>0</v>
      </c>
      <c r="AV18" s="61"/>
      <c r="AW18" s="61"/>
      <c r="AX18" s="63"/>
      <c r="AY18" s="61"/>
      <c r="AZ18" s="61"/>
      <c r="BA18" s="61"/>
      <c r="BB18" s="61"/>
      <c r="BC18" s="61"/>
      <c r="BD18" s="61"/>
      <c r="BE18" s="39">
        <v>11.9</v>
      </c>
      <c r="BF18" s="39">
        <v>172.3</v>
      </c>
      <c r="BG18" s="39">
        <v>198.013842</v>
      </c>
      <c r="BH18" s="39">
        <v>1663.903842</v>
      </c>
      <c r="BI18" s="40">
        <v>195</v>
      </c>
      <c r="BJ18" s="39">
        <v>0</v>
      </c>
      <c r="BK18" s="39">
        <v>0</v>
      </c>
      <c r="BL18" s="39">
        <v>0</v>
      </c>
      <c r="BM18" s="39">
        <v>0</v>
      </c>
      <c r="BN18" s="39">
        <v>209.913842</v>
      </c>
      <c r="BO18" s="39">
        <v>1836.203842</v>
      </c>
      <c r="BP18" s="39">
        <v>12.29223477983241</v>
      </c>
      <c r="BQ18" s="39">
        <v>815.053442841841</v>
      </c>
      <c r="BR18" s="39">
        <v>81.03007969348853</v>
      </c>
      <c r="BS18" s="39">
        <v>1144.1591710427942</v>
      </c>
      <c r="BT18" s="40">
        <v>188</v>
      </c>
      <c r="BU18" s="39">
        <v>0</v>
      </c>
      <c r="BV18" s="39">
        <v>0</v>
      </c>
      <c r="BW18" s="39">
        <v>0</v>
      </c>
      <c r="BX18" s="39">
        <v>0</v>
      </c>
      <c r="BY18" s="39">
        <v>93.32231447332094</v>
      </c>
      <c r="BZ18" s="39">
        <v>1959.2126138846352</v>
      </c>
      <c r="CA18" s="39"/>
      <c r="CB18" s="39"/>
      <c r="CC18" s="39"/>
      <c r="CD18" s="39"/>
      <c r="CE18" s="40"/>
      <c r="CF18" s="39"/>
      <c r="CG18" s="39"/>
      <c r="CH18" s="39"/>
      <c r="CI18" s="39"/>
      <c r="CJ18" s="39">
        <v>0</v>
      </c>
      <c r="CK18" s="39">
        <v>0</v>
      </c>
      <c r="CL18" s="39"/>
      <c r="CM18" s="39"/>
      <c r="CN18" s="39"/>
      <c r="CO18" s="39"/>
      <c r="CP18" s="40"/>
      <c r="CQ18" s="39"/>
      <c r="CR18" s="39"/>
      <c r="CS18" s="39"/>
      <c r="CT18" s="39"/>
      <c r="CU18" s="39"/>
      <c r="CV18" s="39"/>
      <c r="CW18" s="39">
        <v>64.53</v>
      </c>
      <c r="CX18" s="39">
        <v>377.5681000000001</v>
      </c>
      <c r="CY18" s="39">
        <v>23.35</v>
      </c>
      <c r="CZ18" s="39">
        <v>79.0119</v>
      </c>
      <c r="DA18" s="40">
        <v>144</v>
      </c>
      <c r="DB18" s="39">
        <v>22.42</v>
      </c>
      <c r="DC18" s="39">
        <v>1968.1489980000001</v>
      </c>
      <c r="DD18" s="39">
        <v>1.41</v>
      </c>
      <c r="DE18" s="39">
        <v>24.536505000000002</v>
      </c>
      <c r="DF18" s="39">
        <v>111.71</v>
      </c>
      <c r="DG18" s="39">
        <v>2449.265503</v>
      </c>
      <c r="DH18" s="39">
        <v>8.43</v>
      </c>
      <c r="DI18" s="39">
        <v>161.7</v>
      </c>
      <c r="DJ18" s="39">
        <v>29.8</v>
      </c>
      <c r="DK18" s="39">
        <v>271.2</v>
      </c>
      <c r="DL18" s="40">
        <v>190</v>
      </c>
      <c r="DM18" s="39"/>
      <c r="DN18" s="39"/>
      <c r="DO18" s="39"/>
      <c r="DP18" s="39"/>
      <c r="DQ18" s="39">
        <f t="shared" si="12"/>
        <v>38.230000000000004</v>
      </c>
      <c r="DR18" s="39">
        <f t="shared" si="13"/>
        <v>432.9</v>
      </c>
      <c r="DS18" s="39">
        <v>3.013525</v>
      </c>
      <c r="DT18" s="39">
        <v>129.12640399999998</v>
      </c>
      <c r="DU18" s="39">
        <v>32.48940000000002</v>
      </c>
      <c r="DV18" s="39">
        <v>252.6141</v>
      </c>
      <c r="DW18" s="40">
        <v>66</v>
      </c>
      <c r="DX18" s="39"/>
      <c r="DY18" s="39"/>
      <c r="DZ18" s="39"/>
      <c r="EA18" s="39"/>
      <c r="EB18" s="39">
        <v>35.50292500000002</v>
      </c>
      <c r="EC18" s="39">
        <v>381.740504</v>
      </c>
      <c r="ED18" s="39">
        <v>0.1</v>
      </c>
      <c r="EE18" s="39">
        <v>21.96</v>
      </c>
      <c r="EF18" s="39">
        <v>3.86</v>
      </c>
      <c r="EG18" s="39">
        <v>20.4</v>
      </c>
      <c r="EH18" s="40">
        <v>14</v>
      </c>
      <c r="EI18" s="39">
        <v>0</v>
      </c>
      <c r="EJ18" s="39">
        <v>0</v>
      </c>
      <c r="EK18" s="39">
        <v>0</v>
      </c>
      <c r="EL18" s="39">
        <v>0.8</v>
      </c>
      <c r="EM18" s="39">
        <v>3.96</v>
      </c>
      <c r="EN18" s="39">
        <v>43.16</v>
      </c>
      <c r="EO18" s="39"/>
      <c r="EP18" s="39">
        <v>23.73</v>
      </c>
      <c r="EQ18" s="39">
        <v>37.1</v>
      </c>
      <c r="ER18" s="39">
        <v>194.8</v>
      </c>
      <c r="ES18" s="67">
        <v>148</v>
      </c>
      <c r="ET18" s="39"/>
      <c r="EU18" s="39"/>
      <c r="EV18" s="39"/>
      <c r="EW18" s="39"/>
      <c r="EX18" s="39">
        <v>37.1</v>
      </c>
      <c r="EY18" s="39">
        <v>218.53</v>
      </c>
      <c r="EZ18" s="39"/>
      <c r="FA18" s="39"/>
      <c r="FB18" s="39"/>
      <c r="FC18" s="39"/>
      <c r="FD18" s="40"/>
      <c r="FE18" s="39"/>
      <c r="FF18" s="39"/>
      <c r="FG18" s="39"/>
      <c r="FH18" s="39"/>
      <c r="FI18" s="39"/>
      <c r="FJ18" s="39"/>
      <c r="FK18" s="39">
        <v>16.76</v>
      </c>
      <c r="FL18" s="39">
        <v>1531.47</v>
      </c>
      <c r="FM18" s="39">
        <v>61.54</v>
      </c>
      <c r="FN18" s="39">
        <v>3147.76</v>
      </c>
      <c r="FO18" s="40">
        <v>384</v>
      </c>
      <c r="FP18" s="39">
        <v>177</v>
      </c>
      <c r="FQ18" s="39">
        <v>2372.7</v>
      </c>
      <c r="FR18" s="39"/>
      <c r="FS18" s="39"/>
      <c r="FT18" s="39">
        <v>193.76</v>
      </c>
      <c r="FU18" s="39">
        <v>3904.17</v>
      </c>
      <c r="FV18" s="39"/>
      <c r="FW18" s="39"/>
      <c r="FX18" s="39"/>
      <c r="FY18" s="39"/>
      <c r="FZ18" s="40"/>
      <c r="GA18" s="39"/>
      <c r="GB18" s="39"/>
      <c r="GC18" s="39"/>
      <c r="GD18" s="39"/>
      <c r="GE18" s="39"/>
      <c r="GF18" s="39"/>
      <c r="GG18" s="39"/>
      <c r="GH18" s="39"/>
      <c r="GI18" s="39"/>
      <c r="GJ18" s="39"/>
      <c r="GK18" s="40"/>
      <c r="GL18" s="39"/>
      <c r="GM18" s="39"/>
      <c r="GN18" s="39"/>
      <c r="GO18" s="39"/>
      <c r="GP18" s="39"/>
      <c r="GQ18" s="39"/>
      <c r="GR18" s="39"/>
      <c r="GS18" s="39"/>
      <c r="GT18" s="39"/>
      <c r="GU18" s="39"/>
      <c r="GV18" s="40"/>
      <c r="GW18" s="39"/>
      <c r="GX18" s="39"/>
      <c r="GY18" s="39"/>
      <c r="GZ18" s="39"/>
      <c r="HA18" s="39"/>
      <c r="HB18" s="39"/>
    </row>
    <row r="19" spans="1:210" s="13" customFormat="1" ht="31.5" customHeight="1">
      <c r="A19" s="42" t="s">
        <v>99</v>
      </c>
      <c r="B19" s="39">
        <f t="shared" si="1"/>
        <v>360.2592605148707</v>
      </c>
      <c r="C19" s="39">
        <f t="shared" si="2"/>
        <v>7593.013025998749</v>
      </c>
      <c r="D19" s="39">
        <f t="shared" si="3"/>
        <v>2387.1803547553054</v>
      </c>
      <c r="E19" s="39">
        <f t="shared" si="4"/>
        <v>18531.98381357369</v>
      </c>
      <c r="F19" s="40">
        <f t="shared" si="5"/>
        <v>2568</v>
      </c>
      <c r="G19" s="39">
        <f t="shared" si="6"/>
        <v>247.56337105353487</v>
      </c>
      <c r="H19" s="39">
        <f t="shared" si="7"/>
        <v>6973.329007716677</v>
      </c>
      <c r="I19" s="39">
        <f t="shared" si="8"/>
        <v>92.52911404832292</v>
      </c>
      <c r="J19" s="39">
        <f t="shared" si="9"/>
        <v>1530.923811020764</v>
      </c>
      <c r="K19" s="39">
        <f t="shared" si="10"/>
        <v>3033.0521003720337</v>
      </c>
      <c r="L19" s="39">
        <f t="shared" si="11"/>
        <v>31617.60793630988</v>
      </c>
      <c r="M19" s="39">
        <v>67.11</v>
      </c>
      <c r="N19" s="39">
        <v>1702.68</v>
      </c>
      <c r="O19" s="39">
        <v>1522.23</v>
      </c>
      <c r="P19" s="39">
        <v>7689.73</v>
      </c>
      <c r="Q19" s="40">
        <v>428</v>
      </c>
      <c r="R19" s="39">
        <v>14.43</v>
      </c>
      <c r="S19" s="39">
        <v>636.72</v>
      </c>
      <c r="T19" s="39">
        <v>13.77</v>
      </c>
      <c r="U19" s="39">
        <v>611.52</v>
      </c>
      <c r="V19" s="39">
        <v>1617.54</v>
      </c>
      <c r="W19" s="39">
        <v>10640.65</v>
      </c>
      <c r="X19" s="39">
        <v>15.350431</v>
      </c>
      <c r="Y19" s="39">
        <v>93.16971600000001</v>
      </c>
      <c r="Z19" s="39">
        <v>134.811734</v>
      </c>
      <c r="AA19" s="39">
        <v>974.2447569999999</v>
      </c>
      <c r="AB19" s="40">
        <v>31</v>
      </c>
      <c r="AC19" s="39">
        <v>0</v>
      </c>
      <c r="AD19" s="39">
        <v>0</v>
      </c>
      <c r="AE19" s="39">
        <v>0.469403</v>
      </c>
      <c r="AF19" s="39">
        <v>36.533444</v>
      </c>
      <c r="AG19" s="39">
        <v>150.63156800000002</v>
      </c>
      <c r="AH19" s="39">
        <v>1101.936195</v>
      </c>
      <c r="AI19" s="39">
        <v>55.133344327771276</v>
      </c>
      <c r="AJ19" s="39">
        <v>698.0070243483119</v>
      </c>
      <c r="AK19" s="39">
        <v>187.9942502784238</v>
      </c>
      <c r="AL19" s="39">
        <v>2308.3281441577456</v>
      </c>
      <c r="AM19" s="40">
        <v>303</v>
      </c>
      <c r="AN19" s="39"/>
      <c r="AO19" s="39"/>
      <c r="AP19" s="39">
        <v>76.73971104832293</v>
      </c>
      <c r="AQ19" s="39">
        <v>853.310217020764</v>
      </c>
      <c r="AR19" s="39">
        <v>319.867305654518</v>
      </c>
      <c r="AS19" s="39">
        <v>3859.6453855268214</v>
      </c>
      <c r="AT19" s="60">
        <v>57.64</v>
      </c>
      <c r="AU19" s="61">
        <v>746.52</v>
      </c>
      <c r="AV19" s="61"/>
      <c r="AW19" s="61"/>
      <c r="AX19" s="63">
        <v>359</v>
      </c>
      <c r="AY19" s="61"/>
      <c r="AZ19" s="61"/>
      <c r="BA19" s="61"/>
      <c r="BB19" s="61"/>
      <c r="BC19" s="61">
        <v>57.64</v>
      </c>
      <c r="BD19" s="61">
        <v>746.52</v>
      </c>
      <c r="BE19" s="39">
        <v>18.8</v>
      </c>
      <c r="BF19" s="39">
        <v>93.2</v>
      </c>
      <c r="BG19" s="39">
        <v>49.228116</v>
      </c>
      <c r="BH19" s="39">
        <v>243.308116</v>
      </c>
      <c r="BI19" s="40">
        <v>138</v>
      </c>
      <c r="BJ19" s="39">
        <v>0</v>
      </c>
      <c r="BK19" s="39">
        <v>0</v>
      </c>
      <c r="BL19" s="39">
        <v>0</v>
      </c>
      <c r="BM19" s="39">
        <v>0</v>
      </c>
      <c r="BN19" s="39">
        <v>68.028116</v>
      </c>
      <c r="BO19" s="39">
        <v>336.508116</v>
      </c>
      <c r="BP19" s="39">
        <v>18.49939818709941</v>
      </c>
      <c r="BQ19" s="39">
        <v>570.2865356504366</v>
      </c>
      <c r="BR19" s="39">
        <v>274.10295447688185</v>
      </c>
      <c r="BS19" s="39">
        <v>2726.1902664159456</v>
      </c>
      <c r="BT19" s="40">
        <v>235</v>
      </c>
      <c r="BU19" s="39">
        <v>1.5333710535348606</v>
      </c>
      <c r="BV19" s="39">
        <v>3.066045716676916</v>
      </c>
      <c r="BW19" s="39">
        <v>0</v>
      </c>
      <c r="BX19" s="39">
        <v>0</v>
      </c>
      <c r="BY19" s="39">
        <v>294.1357237175161</v>
      </c>
      <c r="BZ19" s="39">
        <v>3299.542847783059</v>
      </c>
      <c r="CA19" s="39">
        <v>16.04</v>
      </c>
      <c r="CB19" s="39">
        <v>75.72</v>
      </c>
      <c r="CC19" s="39">
        <v>25.77</v>
      </c>
      <c r="CD19" s="39">
        <v>298.85</v>
      </c>
      <c r="CE19" s="40">
        <v>27</v>
      </c>
      <c r="CF19" s="39"/>
      <c r="CG19" s="39"/>
      <c r="CH19" s="39"/>
      <c r="CI19" s="39"/>
      <c r="CJ19" s="39">
        <v>41.81</v>
      </c>
      <c r="CK19" s="39">
        <v>374.57</v>
      </c>
      <c r="CL19" s="39"/>
      <c r="CM19" s="39"/>
      <c r="CN19" s="39"/>
      <c r="CO19" s="39"/>
      <c r="CP19" s="40"/>
      <c r="CQ19" s="39"/>
      <c r="CR19" s="39"/>
      <c r="CS19" s="39"/>
      <c r="CT19" s="39"/>
      <c r="CU19" s="39"/>
      <c r="CV19" s="39"/>
      <c r="CW19" s="39">
        <v>67.19</v>
      </c>
      <c r="CX19" s="39">
        <v>1075.6862800000001</v>
      </c>
      <c r="CY19" s="39">
        <v>83.6</v>
      </c>
      <c r="CZ19" s="39">
        <v>497.68143</v>
      </c>
      <c r="DA19" s="40">
        <v>267</v>
      </c>
      <c r="DB19" s="39">
        <v>19.7</v>
      </c>
      <c r="DC19" s="39">
        <v>1736.042962</v>
      </c>
      <c r="DD19" s="39">
        <v>1.55</v>
      </c>
      <c r="DE19" s="39">
        <v>29.560150000000004</v>
      </c>
      <c r="DF19" s="39">
        <v>172.04</v>
      </c>
      <c r="DG19" s="39">
        <v>3338.9708219999998</v>
      </c>
      <c r="DH19" s="39">
        <v>0</v>
      </c>
      <c r="DI19" s="39">
        <v>43.02</v>
      </c>
      <c r="DJ19" s="39">
        <v>2.59999999999999</v>
      </c>
      <c r="DK19" s="39">
        <v>120.8</v>
      </c>
      <c r="DL19" s="40">
        <v>56</v>
      </c>
      <c r="DM19" s="39"/>
      <c r="DN19" s="39"/>
      <c r="DO19" s="39"/>
      <c r="DP19" s="39"/>
      <c r="DQ19" s="39">
        <f t="shared" si="12"/>
        <v>2.59999999999999</v>
      </c>
      <c r="DR19" s="39">
        <f t="shared" si="13"/>
        <v>163.82</v>
      </c>
      <c r="DS19" s="39">
        <v>18.096087</v>
      </c>
      <c r="DT19" s="39">
        <v>336.74347</v>
      </c>
      <c r="DU19" s="39">
        <v>50.6633</v>
      </c>
      <c r="DV19" s="39">
        <v>620.4211</v>
      </c>
      <c r="DW19" s="40">
        <v>192</v>
      </c>
      <c r="DX19" s="39"/>
      <c r="DY19" s="39"/>
      <c r="DZ19" s="39"/>
      <c r="EA19" s="39"/>
      <c r="EB19" s="39">
        <v>68.759387</v>
      </c>
      <c r="EC19" s="39">
        <v>957.16457</v>
      </c>
      <c r="ED19" s="39"/>
      <c r="EE19" s="39"/>
      <c r="EF19" s="39"/>
      <c r="EG19" s="39"/>
      <c r="EH19" s="40"/>
      <c r="EI19" s="39"/>
      <c r="EJ19" s="39"/>
      <c r="EK19" s="39"/>
      <c r="EL19" s="39"/>
      <c r="EM19" s="39"/>
      <c r="EN19" s="39"/>
      <c r="EO19" s="39">
        <v>1.52</v>
      </c>
      <c r="EP19" s="39">
        <v>86.61</v>
      </c>
      <c r="EQ19" s="39">
        <v>1.7</v>
      </c>
      <c r="ER19" s="39">
        <v>42.8</v>
      </c>
      <c r="ES19" s="40">
        <v>53</v>
      </c>
      <c r="ET19" s="39"/>
      <c r="EU19" s="39"/>
      <c r="EV19" s="39"/>
      <c r="EW19" s="39"/>
      <c r="EX19" s="39">
        <v>3.22</v>
      </c>
      <c r="EY19" s="39">
        <v>129.41</v>
      </c>
      <c r="EZ19" s="39"/>
      <c r="FA19" s="39"/>
      <c r="FB19" s="39"/>
      <c r="FC19" s="39"/>
      <c r="FD19" s="40"/>
      <c r="FE19" s="39"/>
      <c r="FF19" s="39"/>
      <c r="FG19" s="39"/>
      <c r="FH19" s="39"/>
      <c r="FI19" s="39"/>
      <c r="FJ19" s="39"/>
      <c r="FK19" s="39">
        <v>24.88</v>
      </c>
      <c r="FL19" s="39">
        <v>2071.37</v>
      </c>
      <c r="FM19" s="39">
        <v>54.48</v>
      </c>
      <c r="FN19" s="39">
        <v>3009.63</v>
      </c>
      <c r="FO19" s="40">
        <v>479</v>
      </c>
      <c r="FP19" s="39">
        <v>211.9</v>
      </c>
      <c r="FQ19" s="39">
        <v>4597.5</v>
      </c>
      <c r="FR19" s="39"/>
      <c r="FS19" s="39"/>
      <c r="FT19" s="39">
        <v>236.78</v>
      </c>
      <c r="FU19" s="39">
        <v>6668.87</v>
      </c>
      <c r="FV19" s="39"/>
      <c r="FW19" s="39"/>
      <c r="FX19" s="39"/>
      <c r="FY19" s="39"/>
      <c r="FZ19" s="40"/>
      <c r="GA19" s="39"/>
      <c r="GB19" s="39"/>
      <c r="GC19" s="39"/>
      <c r="GD19" s="39"/>
      <c r="GE19" s="39"/>
      <c r="GF19" s="39"/>
      <c r="GG19" s="39"/>
      <c r="GH19" s="39"/>
      <c r="GI19" s="39"/>
      <c r="GJ19" s="39"/>
      <c r="GK19" s="40"/>
      <c r="GL19" s="39"/>
      <c r="GM19" s="39"/>
      <c r="GN19" s="39"/>
      <c r="GO19" s="39"/>
      <c r="GP19" s="39"/>
      <c r="GQ19" s="39"/>
      <c r="GR19" s="39"/>
      <c r="GS19" s="39"/>
      <c r="GT19" s="39"/>
      <c r="GU19" s="39"/>
      <c r="GV19" s="40"/>
      <c r="GW19" s="39"/>
      <c r="GX19" s="39"/>
      <c r="GY19" s="39"/>
      <c r="GZ19" s="39"/>
      <c r="HA19" s="39"/>
      <c r="HB19" s="39"/>
    </row>
    <row r="20" spans="1:210" ht="31.5" customHeight="1">
      <c r="A20" s="41" t="s">
        <v>100</v>
      </c>
      <c r="B20" s="39">
        <f t="shared" si="1"/>
        <v>182.6989727602365</v>
      </c>
      <c r="C20" s="39">
        <f t="shared" si="2"/>
        <v>2817.0428949965662</v>
      </c>
      <c r="D20" s="39">
        <f t="shared" si="3"/>
        <v>1109.843170603867</v>
      </c>
      <c r="E20" s="39">
        <f t="shared" si="4"/>
        <v>7486.068815262943</v>
      </c>
      <c r="F20" s="40">
        <f t="shared" si="5"/>
        <v>1228</v>
      </c>
      <c r="G20" s="39">
        <f t="shared" si="6"/>
        <v>113.43</v>
      </c>
      <c r="H20" s="39">
        <f t="shared" si="7"/>
        <v>2335.5451000000003</v>
      </c>
      <c r="I20" s="39">
        <f t="shared" si="8"/>
        <v>31.321014620147427</v>
      </c>
      <c r="J20" s="39">
        <f t="shared" si="9"/>
        <v>610.0175285475291</v>
      </c>
      <c r="K20" s="39">
        <f t="shared" si="10"/>
        <v>1437.2831579842511</v>
      </c>
      <c r="L20" s="39">
        <f t="shared" si="11"/>
        <v>13308.214112807036</v>
      </c>
      <c r="M20" s="39">
        <v>70.79</v>
      </c>
      <c r="N20" s="39">
        <v>1166.24</v>
      </c>
      <c r="O20" s="39">
        <v>814.08</v>
      </c>
      <c r="P20" s="39">
        <v>4778.51</v>
      </c>
      <c r="Q20" s="40">
        <v>383</v>
      </c>
      <c r="R20" s="39">
        <v>10.12</v>
      </c>
      <c r="S20" s="39">
        <v>244.83</v>
      </c>
      <c r="T20" s="39">
        <v>0.09</v>
      </c>
      <c r="U20" s="39">
        <v>212.09</v>
      </c>
      <c r="V20" s="39">
        <v>895.07</v>
      </c>
      <c r="W20" s="39">
        <v>6401.66</v>
      </c>
      <c r="X20" s="39">
        <v>10.899039</v>
      </c>
      <c r="Y20" s="39">
        <v>104.82069600000001</v>
      </c>
      <c r="Z20" s="39">
        <v>164.557225</v>
      </c>
      <c r="AA20" s="39">
        <v>1503.0039119999997</v>
      </c>
      <c r="AB20" s="40">
        <v>65</v>
      </c>
      <c r="AC20" s="39">
        <v>0</v>
      </c>
      <c r="AD20" s="39">
        <v>0</v>
      </c>
      <c r="AE20" s="39">
        <v>0.7228</v>
      </c>
      <c r="AF20" s="39">
        <v>0.7228</v>
      </c>
      <c r="AG20" s="39">
        <v>176.17906399999998</v>
      </c>
      <c r="AH20" s="39">
        <v>1668.097182</v>
      </c>
      <c r="AI20" s="39">
        <v>15.098286191812992</v>
      </c>
      <c r="AJ20" s="39">
        <v>242.07784660829958</v>
      </c>
      <c r="AK20" s="39">
        <v>30.085569905430585</v>
      </c>
      <c r="AL20" s="39">
        <v>375.3660906639241</v>
      </c>
      <c r="AM20" s="40">
        <v>147</v>
      </c>
      <c r="AN20" s="39"/>
      <c r="AO20" s="39"/>
      <c r="AP20" s="39">
        <v>30.048214620147427</v>
      </c>
      <c r="AQ20" s="39">
        <v>323.30242854752913</v>
      </c>
      <c r="AR20" s="39">
        <v>75.232070717391</v>
      </c>
      <c r="AS20" s="39">
        <v>940.7463658197528</v>
      </c>
      <c r="AT20" s="60">
        <v>42.02</v>
      </c>
      <c r="AU20" s="61">
        <v>596.43</v>
      </c>
      <c r="AV20" s="61"/>
      <c r="AW20" s="61"/>
      <c r="AX20" s="63">
        <v>311</v>
      </c>
      <c r="AY20" s="61"/>
      <c r="AZ20" s="61"/>
      <c r="BA20" s="61"/>
      <c r="BB20" s="61"/>
      <c r="BC20" s="61">
        <v>42.02</v>
      </c>
      <c r="BD20" s="61">
        <v>596.43</v>
      </c>
      <c r="BE20" s="39">
        <v>4.7</v>
      </c>
      <c r="BF20" s="39">
        <v>45.8</v>
      </c>
      <c r="BG20" s="39">
        <v>65.190214</v>
      </c>
      <c r="BH20" s="39">
        <v>226.110214</v>
      </c>
      <c r="BI20" s="40">
        <v>84</v>
      </c>
      <c r="BJ20" s="39">
        <v>0</v>
      </c>
      <c r="BK20" s="39">
        <v>0</v>
      </c>
      <c r="BL20" s="39">
        <v>0</v>
      </c>
      <c r="BM20" s="39">
        <v>0</v>
      </c>
      <c r="BN20" s="39">
        <v>69.890214</v>
      </c>
      <c r="BO20" s="39">
        <v>271.910214</v>
      </c>
      <c r="BP20" s="39">
        <v>10.301647568423522</v>
      </c>
      <c r="BQ20" s="39">
        <v>292.77475238826634</v>
      </c>
      <c r="BR20" s="39">
        <v>22.070161698436575</v>
      </c>
      <c r="BS20" s="39">
        <v>492.08949859901793</v>
      </c>
      <c r="BT20" s="40">
        <v>171</v>
      </c>
      <c r="BU20" s="39">
        <v>0</v>
      </c>
      <c r="BV20" s="39">
        <v>0</v>
      </c>
      <c r="BW20" s="39">
        <v>0</v>
      </c>
      <c r="BX20" s="39">
        <v>0</v>
      </c>
      <c r="BY20" s="39">
        <v>32.3718092668601</v>
      </c>
      <c r="BZ20" s="39">
        <v>784.8642509872843</v>
      </c>
      <c r="CA20" s="39"/>
      <c r="CB20" s="39"/>
      <c r="CC20" s="39"/>
      <c r="CD20" s="39"/>
      <c r="CE20" s="40"/>
      <c r="CF20" s="39"/>
      <c r="CG20" s="39"/>
      <c r="CH20" s="39"/>
      <c r="CI20" s="39"/>
      <c r="CJ20" s="39">
        <v>0</v>
      </c>
      <c r="CK20" s="39">
        <v>0</v>
      </c>
      <c r="CL20" s="39"/>
      <c r="CM20" s="39"/>
      <c r="CN20" s="39"/>
      <c r="CO20" s="39"/>
      <c r="CP20" s="40"/>
      <c r="CQ20" s="39"/>
      <c r="CR20" s="39"/>
      <c r="CS20" s="39"/>
      <c r="CT20" s="39"/>
      <c r="CU20" s="39"/>
      <c r="CV20" s="39"/>
      <c r="CW20" s="39">
        <v>28.889999999999997</v>
      </c>
      <c r="CX20" s="39">
        <v>368.8996</v>
      </c>
      <c r="CY20" s="39">
        <v>13.86</v>
      </c>
      <c r="CZ20" s="39">
        <v>110.9891</v>
      </c>
      <c r="DA20" s="40">
        <v>67</v>
      </c>
      <c r="DB20" s="39">
        <v>22.41</v>
      </c>
      <c r="DC20" s="39">
        <v>946.6651</v>
      </c>
      <c r="DD20" s="39">
        <v>0.46</v>
      </c>
      <c r="DE20" s="39">
        <v>73.90229999999998</v>
      </c>
      <c r="DF20" s="39">
        <v>65.61999999999999</v>
      </c>
      <c r="DG20" s="39">
        <v>1500.4561</v>
      </c>
      <c r="DH20" s="39"/>
      <c r="DI20" s="39"/>
      <c r="DJ20" s="39"/>
      <c r="DK20" s="39"/>
      <c r="DL20" s="40"/>
      <c r="DM20" s="39"/>
      <c r="DN20" s="39"/>
      <c r="DO20" s="39"/>
      <c r="DP20" s="39"/>
      <c r="DQ20" s="39">
        <f t="shared" si="12"/>
        <v>0</v>
      </c>
      <c r="DR20" s="39">
        <f t="shared" si="13"/>
        <v>0</v>
      </c>
      <c r="DS20" s="39"/>
      <c r="DT20" s="39"/>
      <c r="DU20" s="39"/>
      <c r="DV20" s="39"/>
      <c r="DW20" s="40"/>
      <c r="DX20" s="39"/>
      <c r="DY20" s="39"/>
      <c r="DZ20" s="39"/>
      <c r="EA20" s="39"/>
      <c r="EB20" s="39"/>
      <c r="EC20" s="39"/>
      <c r="ED20" s="39"/>
      <c r="EE20" s="39"/>
      <c r="EF20" s="39"/>
      <c r="EG20" s="39"/>
      <c r="EH20" s="40"/>
      <c r="EI20" s="39"/>
      <c r="EJ20" s="39"/>
      <c r="EK20" s="39"/>
      <c r="EL20" s="39"/>
      <c r="EM20" s="39"/>
      <c r="EN20" s="39"/>
      <c r="EO20" s="39"/>
      <c r="EP20" s="39"/>
      <c r="EQ20" s="39"/>
      <c r="ER20" s="39"/>
      <c r="ES20" s="40"/>
      <c r="ET20" s="39"/>
      <c r="EU20" s="39"/>
      <c r="EV20" s="39"/>
      <c r="EW20" s="39"/>
      <c r="EX20" s="39"/>
      <c r="EY20" s="39"/>
      <c r="EZ20" s="39"/>
      <c r="FA20" s="39"/>
      <c r="FB20" s="39"/>
      <c r="FC20" s="39"/>
      <c r="FD20" s="40"/>
      <c r="FE20" s="39"/>
      <c r="FF20" s="39"/>
      <c r="FG20" s="39"/>
      <c r="FH20" s="39"/>
      <c r="FI20" s="39"/>
      <c r="FJ20" s="39"/>
      <c r="FK20" s="39"/>
      <c r="FL20" s="39">
        <v>0</v>
      </c>
      <c r="FM20" s="39"/>
      <c r="FN20" s="39">
        <v>0</v>
      </c>
      <c r="FO20" s="40"/>
      <c r="FP20" s="39">
        <v>80.9</v>
      </c>
      <c r="FQ20" s="39">
        <v>1144.0500000000002</v>
      </c>
      <c r="FR20" s="39"/>
      <c r="FS20" s="39"/>
      <c r="FT20" s="39">
        <v>80.9</v>
      </c>
      <c r="FU20" s="39">
        <v>1144.0500000000002</v>
      </c>
      <c r="FV20" s="39"/>
      <c r="FW20" s="39"/>
      <c r="FX20" s="39"/>
      <c r="FY20" s="39"/>
      <c r="FZ20" s="40"/>
      <c r="GA20" s="39"/>
      <c r="GB20" s="39"/>
      <c r="GC20" s="39"/>
      <c r="GD20" s="39"/>
      <c r="GE20" s="39"/>
      <c r="GF20" s="39"/>
      <c r="GG20" s="39"/>
      <c r="GH20" s="39"/>
      <c r="GI20" s="39"/>
      <c r="GJ20" s="39"/>
      <c r="GK20" s="40"/>
      <c r="GL20" s="39"/>
      <c r="GM20" s="39"/>
      <c r="GN20" s="39"/>
      <c r="GO20" s="39"/>
      <c r="GP20" s="39"/>
      <c r="GQ20" s="39"/>
      <c r="GR20" s="39"/>
      <c r="GS20" s="39"/>
      <c r="GT20" s="39"/>
      <c r="GU20" s="39"/>
      <c r="GV20" s="40"/>
      <c r="GW20" s="39"/>
      <c r="GX20" s="39"/>
      <c r="GY20" s="39"/>
      <c r="GZ20" s="39"/>
      <c r="HA20" s="39"/>
      <c r="HB20" s="39"/>
    </row>
    <row r="21" spans="1:210" ht="31.5" customHeight="1">
      <c r="A21" s="41" t="s">
        <v>101</v>
      </c>
      <c r="B21" s="39">
        <f t="shared" si="1"/>
        <v>142.549056</v>
      </c>
      <c r="C21" s="39">
        <f t="shared" si="2"/>
        <v>1443.871278</v>
      </c>
      <c r="D21" s="39">
        <f t="shared" si="3"/>
        <v>955.350912</v>
      </c>
      <c r="E21" s="39">
        <f t="shared" si="4"/>
        <v>5641.558728</v>
      </c>
      <c r="F21" s="40">
        <f t="shared" si="5"/>
        <v>504</v>
      </c>
      <c r="G21" s="39">
        <f t="shared" si="6"/>
        <v>107.85</v>
      </c>
      <c r="H21" s="39">
        <f t="shared" si="7"/>
        <v>3814.6036000000004</v>
      </c>
      <c r="I21" s="39">
        <f t="shared" si="8"/>
        <v>9.802682</v>
      </c>
      <c r="J21" s="39">
        <f t="shared" si="9"/>
        <v>121.448139</v>
      </c>
      <c r="K21" s="39">
        <f t="shared" si="10"/>
        <v>1215.5626499999998</v>
      </c>
      <c r="L21" s="39">
        <f t="shared" si="11"/>
        <v>11156.574438000001</v>
      </c>
      <c r="M21" s="39">
        <v>10.3</v>
      </c>
      <c r="N21" s="39">
        <v>660.62</v>
      </c>
      <c r="O21" s="39">
        <v>716.7</v>
      </c>
      <c r="P21" s="39">
        <v>3351.29</v>
      </c>
      <c r="Q21" s="40">
        <v>139</v>
      </c>
      <c r="R21" s="39">
        <v>5.67</v>
      </c>
      <c r="S21" s="39">
        <v>303.57</v>
      </c>
      <c r="T21" s="39">
        <v>1.6</v>
      </c>
      <c r="U21" s="39">
        <v>32.26</v>
      </c>
      <c r="V21" s="39">
        <v>734.28</v>
      </c>
      <c r="W21" s="39">
        <v>4347.75</v>
      </c>
      <c r="X21" s="39">
        <v>29.919056</v>
      </c>
      <c r="Y21" s="39">
        <v>197.736244</v>
      </c>
      <c r="Z21" s="39">
        <v>221.770912</v>
      </c>
      <c r="AA21" s="39">
        <v>2210.581528</v>
      </c>
      <c r="AB21" s="40">
        <v>59</v>
      </c>
      <c r="AC21" s="39">
        <v>0</v>
      </c>
      <c r="AD21" s="39">
        <v>0</v>
      </c>
      <c r="AE21" s="39">
        <v>3.342682</v>
      </c>
      <c r="AF21" s="39">
        <v>24.214855999999997</v>
      </c>
      <c r="AG21" s="39">
        <v>255.03265000000002</v>
      </c>
      <c r="AH21" s="39">
        <v>2567.615321</v>
      </c>
      <c r="AI21" s="39"/>
      <c r="AJ21" s="39"/>
      <c r="AK21" s="39"/>
      <c r="AL21" s="39"/>
      <c r="AM21" s="40"/>
      <c r="AN21" s="39"/>
      <c r="AO21" s="39"/>
      <c r="AP21" s="39"/>
      <c r="AQ21" s="39"/>
      <c r="AR21" s="39"/>
      <c r="AS21" s="39"/>
      <c r="AT21" s="60"/>
      <c r="AU21" s="61">
        <v>0</v>
      </c>
      <c r="AV21" s="61"/>
      <c r="AW21" s="61"/>
      <c r="AX21" s="63"/>
      <c r="AY21" s="61"/>
      <c r="AZ21" s="61"/>
      <c r="BA21" s="61"/>
      <c r="BB21" s="61"/>
      <c r="BC21" s="61"/>
      <c r="BD21" s="61"/>
      <c r="BE21" s="39">
        <v>0</v>
      </c>
      <c r="BF21" s="39">
        <v>0</v>
      </c>
      <c r="BG21" s="39">
        <v>0</v>
      </c>
      <c r="BH21" s="39">
        <v>0</v>
      </c>
      <c r="BI21" s="40">
        <v>0</v>
      </c>
      <c r="BJ21" s="39">
        <v>0</v>
      </c>
      <c r="BK21" s="39">
        <v>0</v>
      </c>
      <c r="BL21" s="39">
        <v>0</v>
      </c>
      <c r="BM21" s="39">
        <v>0</v>
      </c>
      <c r="BN21" s="39">
        <v>0</v>
      </c>
      <c r="BO21" s="39">
        <v>0</v>
      </c>
      <c r="BP21" s="39"/>
      <c r="BQ21" s="39"/>
      <c r="BR21" s="39"/>
      <c r="BS21" s="39"/>
      <c r="BT21" s="40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40"/>
      <c r="CF21" s="39"/>
      <c r="CG21" s="39"/>
      <c r="CH21" s="39"/>
      <c r="CI21" s="39"/>
      <c r="CJ21" s="39">
        <v>0</v>
      </c>
      <c r="CK21" s="39">
        <v>0</v>
      </c>
      <c r="CL21" s="39"/>
      <c r="CM21" s="39"/>
      <c r="CN21" s="39"/>
      <c r="CO21" s="39"/>
      <c r="CP21" s="40"/>
      <c r="CQ21" s="39"/>
      <c r="CR21" s="39"/>
      <c r="CS21" s="39"/>
      <c r="CT21" s="39"/>
      <c r="CU21" s="39"/>
      <c r="CV21" s="39"/>
      <c r="CW21" s="39">
        <v>102.33000000000001</v>
      </c>
      <c r="CX21" s="39">
        <v>585.515034</v>
      </c>
      <c r="CY21" s="39">
        <v>16.88</v>
      </c>
      <c r="CZ21" s="39">
        <v>79.68719999999999</v>
      </c>
      <c r="DA21" s="40">
        <v>306</v>
      </c>
      <c r="DB21" s="39">
        <v>39.38</v>
      </c>
      <c r="DC21" s="39">
        <v>2420.3336000000004</v>
      </c>
      <c r="DD21" s="39">
        <v>4.86</v>
      </c>
      <c r="DE21" s="39">
        <v>64.97328300000001</v>
      </c>
      <c r="DF21" s="39">
        <v>163.45000000000002</v>
      </c>
      <c r="DG21" s="39">
        <v>3150.509117</v>
      </c>
      <c r="DH21" s="39"/>
      <c r="DI21" s="39"/>
      <c r="DJ21" s="39"/>
      <c r="DK21" s="39"/>
      <c r="DL21" s="40"/>
      <c r="DM21" s="39"/>
      <c r="DN21" s="39"/>
      <c r="DO21" s="39"/>
      <c r="DP21" s="39"/>
      <c r="DQ21" s="39"/>
      <c r="DR21" s="39"/>
      <c r="DS21" s="39"/>
      <c r="DT21" s="39"/>
      <c r="DU21" s="39"/>
      <c r="DV21" s="39"/>
      <c r="DW21" s="40"/>
      <c r="DX21" s="39"/>
      <c r="DY21" s="39"/>
      <c r="DZ21" s="39"/>
      <c r="EA21" s="39"/>
      <c r="EB21" s="39"/>
      <c r="EC21" s="39"/>
      <c r="ED21" s="39"/>
      <c r="EE21" s="39"/>
      <c r="EF21" s="39"/>
      <c r="EG21" s="39"/>
      <c r="EH21" s="40"/>
      <c r="EI21" s="39"/>
      <c r="EJ21" s="39"/>
      <c r="EK21" s="39"/>
      <c r="EL21" s="39"/>
      <c r="EM21" s="39"/>
      <c r="EN21" s="39"/>
      <c r="EO21" s="39"/>
      <c r="EP21" s="39"/>
      <c r="EQ21" s="39"/>
      <c r="ER21" s="39"/>
      <c r="ES21" s="40"/>
      <c r="ET21" s="39"/>
      <c r="EU21" s="39"/>
      <c r="EV21" s="39"/>
      <c r="EW21" s="39"/>
      <c r="EX21" s="39"/>
      <c r="EY21" s="39"/>
      <c r="EZ21" s="39"/>
      <c r="FA21" s="39"/>
      <c r="FB21" s="39"/>
      <c r="FC21" s="39"/>
      <c r="FD21" s="40"/>
      <c r="FE21" s="39"/>
      <c r="FF21" s="39"/>
      <c r="FG21" s="39"/>
      <c r="FH21" s="39"/>
      <c r="FI21" s="39"/>
      <c r="FJ21" s="39"/>
      <c r="FK21" s="39"/>
      <c r="FL21" s="39">
        <v>0</v>
      </c>
      <c r="FM21" s="39"/>
      <c r="FN21" s="39">
        <v>0</v>
      </c>
      <c r="FO21" s="40"/>
      <c r="FP21" s="39">
        <v>62.8</v>
      </c>
      <c r="FQ21" s="39">
        <v>1090.7</v>
      </c>
      <c r="FR21" s="39"/>
      <c r="FS21" s="39"/>
      <c r="FT21" s="39">
        <v>62.8</v>
      </c>
      <c r="FU21" s="39">
        <v>1090.7</v>
      </c>
      <c r="FV21" s="39"/>
      <c r="FW21" s="39"/>
      <c r="FX21" s="39"/>
      <c r="FY21" s="39"/>
      <c r="FZ21" s="40"/>
      <c r="GA21" s="39"/>
      <c r="GB21" s="39"/>
      <c r="GC21" s="39"/>
      <c r="GD21" s="39"/>
      <c r="GE21" s="39"/>
      <c r="GF21" s="39"/>
      <c r="GG21" s="39"/>
      <c r="GH21" s="39"/>
      <c r="GI21" s="39"/>
      <c r="GJ21" s="39"/>
      <c r="GK21" s="40"/>
      <c r="GL21" s="39"/>
      <c r="GM21" s="39"/>
      <c r="GN21" s="39"/>
      <c r="GO21" s="39"/>
      <c r="GP21" s="39"/>
      <c r="GQ21" s="39"/>
      <c r="GR21" s="39"/>
      <c r="GS21" s="39"/>
      <c r="GT21" s="39"/>
      <c r="GU21" s="39"/>
      <c r="GV21" s="40"/>
      <c r="GW21" s="39"/>
      <c r="GX21" s="39"/>
      <c r="GY21" s="39"/>
      <c r="GZ21" s="39"/>
      <c r="HA21" s="39"/>
      <c r="HB21" s="39"/>
    </row>
    <row r="22" spans="1:210" ht="31.5" customHeight="1">
      <c r="A22" s="41" t="s">
        <v>102</v>
      </c>
      <c r="B22" s="39">
        <f t="shared" si="1"/>
        <v>71.179279</v>
      </c>
      <c r="C22" s="39">
        <f t="shared" si="2"/>
        <v>1368.335882</v>
      </c>
      <c r="D22" s="39">
        <f t="shared" si="3"/>
        <v>842.941141</v>
      </c>
      <c r="E22" s="39">
        <f t="shared" si="4"/>
        <v>6106.321382599999</v>
      </c>
      <c r="F22" s="40">
        <f t="shared" si="5"/>
        <v>385</v>
      </c>
      <c r="G22" s="39">
        <f t="shared" si="6"/>
        <v>57.57</v>
      </c>
      <c r="H22" s="39">
        <f t="shared" si="7"/>
        <v>1783.8242600000003</v>
      </c>
      <c r="I22" s="39">
        <f t="shared" si="8"/>
        <v>6.724553</v>
      </c>
      <c r="J22" s="39">
        <f t="shared" si="9"/>
        <v>80.79618</v>
      </c>
      <c r="K22" s="39">
        <f t="shared" si="10"/>
        <v>978.414973</v>
      </c>
      <c r="L22" s="39">
        <f t="shared" si="11"/>
        <v>9491.3445226</v>
      </c>
      <c r="M22" s="39">
        <v>27.99</v>
      </c>
      <c r="N22" s="39">
        <v>964.72</v>
      </c>
      <c r="O22" s="39">
        <v>511.58</v>
      </c>
      <c r="P22" s="39">
        <v>2843.47</v>
      </c>
      <c r="Q22" s="40">
        <v>225</v>
      </c>
      <c r="R22" s="39">
        <v>1.56</v>
      </c>
      <c r="S22" s="39">
        <v>144.38</v>
      </c>
      <c r="T22" s="39">
        <v>4.62</v>
      </c>
      <c r="U22" s="39">
        <v>50.31</v>
      </c>
      <c r="V22" s="39">
        <v>545.75</v>
      </c>
      <c r="W22" s="39">
        <v>4002.88</v>
      </c>
      <c r="X22" s="39">
        <v>30.569278999999998</v>
      </c>
      <c r="Y22" s="39">
        <v>240.564482</v>
      </c>
      <c r="Z22" s="39">
        <v>324.521141</v>
      </c>
      <c r="AA22" s="39">
        <v>3244.1918826</v>
      </c>
      <c r="AB22" s="40">
        <v>158</v>
      </c>
      <c r="AC22" s="39">
        <v>0</v>
      </c>
      <c r="AD22" s="39">
        <v>0</v>
      </c>
      <c r="AE22" s="39">
        <v>2.104553</v>
      </c>
      <c r="AF22" s="39">
        <v>25.352990999999996</v>
      </c>
      <c r="AG22" s="39">
        <v>357.194973</v>
      </c>
      <c r="AH22" s="39">
        <v>3662.1761736</v>
      </c>
      <c r="AI22" s="39"/>
      <c r="AJ22" s="39"/>
      <c r="AK22" s="39"/>
      <c r="AL22" s="39"/>
      <c r="AM22" s="40"/>
      <c r="AN22" s="39"/>
      <c r="AO22" s="39"/>
      <c r="AP22" s="39"/>
      <c r="AQ22" s="39"/>
      <c r="AR22" s="39"/>
      <c r="AS22" s="39"/>
      <c r="AT22" s="60"/>
      <c r="AU22" s="61">
        <v>0</v>
      </c>
      <c r="AV22" s="61"/>
      <c r="AW22" s="61"/>
      <c r="AX22" s="63"/>
      <c r="AY22" s="61"/>
      <c r="AZ22" s="61"/>
      <c r="BA22" s="61"/>
      <c r="BB22" s="61"/>
      <c r="BC22" s="61"/>
      <c r="BD22" s="61"/>
      <c r="BE22" s="39">
        <v>0</v>
      </c>
      <c r="BF22" s="39">
        <v>0</v>
      </c>
      <c r="BG22" s="39">
        <v>0</v>
      </c>
      <c r="BH22" s="39">
        <v>0</v>
      </c>
      <c r="BI22" s="40">
        <v>0</v>
      </c>
      <c r="BJ22" s="39">
        <v>0</v>
      </c>
      <c r="BK22" s="39">
        <v>0</v>
      </c>
      <c r="BL22" s="39">
        <v>0</v>
      </c>
      <c r="BM22" s="39">
        <v>0</v>
      </c>
      <c r="BN22" s="39">
        <v>0</v>
      </c>
      <c r="BO22" s="39">
        <v>0</v>
      </c>
      <c r="BP22" s="39"/>
      <c r="BQ22" s="39"/>
      <c r="BR22" s="39"/>
      <c r="BS22" s="39"/>
      <c r="BT22" s="40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40"/>
      <c r="CF22" s="39"/>
      <c r="CG22" s="39"/>
      <c r="CH22" s="39"/>
      <c r="CI22" s="39"/>
      <c r="CJ22" s="39">
        <v>0</v>
      </c>
      <c r="CK22" s="39">
        <v>0</v>
      </c>
      <c r="CL22" s="39"/>
      <c r="CM22" s="39"/>
      <c r="CN22" s="39"/>
      <c r="CO22" s="39"/>
      <c r="CP22" s="40"/>
      <c r="CQ22" s="39"/>
      <c r="CR22" s="39"/>
      <c r="CS22" s="39"/>
      <c r="CT22" s="39"/>
      <c r="CU22" s="39"/>
      <c r="CV22" s="39"/>
      <c r="CW22" s="39">
        <v>12.62</v>
      </c>
      <c r="CX22" s="39">
        <v>163.0514</v>
      </c>
      <c r="CY22" s="39">
        <v>6.84</v>
      </c>
      <c r="CZ22" s="39">
        <v>18.6595</v>
      </c>
      <c r="DA22" s="40">
        <v>2</v>
      </c>
      <c r="DB22" s="39">
        <v>8.11</v>
      </c>
      <c r="DC22" s="39">
        <v>549.9442600000001</v>
      </c>
      <c r="DD22" s="39">
        <v>0</v>
      </c>
      <c r="DE22" s="39">
        <v>5.133189</v>
      </c>
      <c r="DF22" s="39">
        <v>27.57</v>
      </c>
      <c r="DG22" s="39">
        <v>736.7883490000002</v>
      </c>
      <c r="DH22" s="39"/>
      <c r="DI22" s="39"/>
      <c r="DJ22" s="39"/>
      <c r="DK22" s="39"/>
      <c r="DL22" s="40"/>
      <c r="DM22" s="39"/>
      <c r="DN22" s="39"/>
      <c r="DO22" s="39"/>
      <c r="DP22" s="39"/>
      <c r="DQ22" s="39"/>
      <c r="DR22" s="39"/>
      <c r="DS22" s="39"/>
      <c r="DT22" s="39"/>
      <c r="DU22" s="39"/>
      <c r="DV22" s="39"/>
      <c r="DW22" s="40"/>
      <c r="DX22" s="39"/>
      <c r="DY22" s="39"/>
      <c r="DZ22" s="39"/>
      <c r="EA22" s="39"/>
      <c r="EB22" s="39"/>
      <c r="EC22" s="39"/>
      <c r="ED22" s="39"/>
      <c r="EE22" s="39"/>
      <c r="EF22" s="39"/>
      <c r="EG22" s="39"/>
      <c r="EH22" s="40"/>
      <c r="EI22" s="39"/>
      <c r="EJ22" s="39"/>
      <c r="EK22" s="39"/>
      <c r="EL22" s="39"/>
      <c r="EM22" s="39"/>
      <c r="EN22" s="39"/>
      <c r="EO22" s="39"/>
      <c r="EP22" s="39"/>
      <c r="EQ22" s="39"/>
      <c r="ER22" s="39"/>
      <c r="ES22" s="40"/>
      <c r="ET22" s="39"/>
      <c r="EU22" s="39"/>
      <c r="EV22" s="39"/>
      <c r="EW22" s="39"/>
      <c r="EX22" s="39"/>
      <c r="EY22" s="39"/>
      <c r="EZ22" s="39"/>
      <c r="FA22" s="39"/>
      <c r="FB22" s="39"/>
      <c r="FC22" s="39"/>
      <c r="FD22" s="40"/>
      <c r="FE22" s="39"/>
      <c r="FF22" s="39"/>
      <c r="FG22" s="39"/>
      <c r="FH22" s="39"/>
      <c r="FI22" s="39"/>
      <c r="FJ22" s="39"/>
      <c r="FK22" s="39"/>
      <c r="FL22" s="39">
        <v>0</v>
      </c>
      <c r="FM22" s="39"/>
      <c r="FN22" s="39">
        <v>0</v>
      </c>
      <c r="FO22" s="40"/>
      <c r="FP22" s="39">
        <v>47.9</v>
      </c>
      <c r="FQ22" s="39">
        <v>1089.5000000000002</v>
      </c>
      <c r="FR22" s="39"/>
      <c r="FS22" s="39"/>
      <c r="FT22" s="39">
        <v>47.9</v>
      </c>
      <c r="FU22" s="39">
        <v>1089.5000000000002</v>
      </c>
      <c r="FV22" s="39"/>
      <c r="FW22" s="39"/>
      <c r="FX22" s="39"/>
      <c r="FY22" s="39"/>
      <c r="FZ22" s="40"/>
      <c r="GA22" s="39"/>
      <c r="GB22" s="39"/>
      <c r="GC22" s="39"/>
      <c r="GD22" s="39"/>
      <c r="GE22" s="39"/>
      <c r="GF22" s="39"/>
      <c r="GG22" s="39"/>
      <c r="GH22" s="39"/>
      <c r="GI22" s="39"/>
      <c r="GJ22" s="39"/>
      <c r="GK22" s="40"/>
      <c r="GL22" s="39"/>
      <c r="GM22" s="39"/>
      <c r="GN22" s="39"/>
      <c r="GO22" s="39"/>
      <c r="GP22" s="39"/>
      <c r="GQ22" s="39"/>
      <c r="GR22" s="39"/>
      <c r="GS22" s="39"/>
      <c r="GT22" s="39"/>
      <c r="GU22" s="39"/>
      <c r="GV22" s="40"/>
      <c r="GW22" s="39"/>
      <c r="GX22" s="39"/>
      <c r="GY22" s="39"/>
      <c r="GZ22" s="39"/>
      <c r="HA22" s="39"/>
      <c r="HB22" s="39"/>
    </row>
    <row r="23" spans="1:210" ht="31.5" customHeight="1">
      <c r="A23" s="41" t="s">
        <v>103</v>
      </c>
      <c r="B23" s="39">
        <f t="shared" si="1"/>
        <v>100.30142549745477</v>
      </c>
      <c r="C23" s="39">
        <f t="shared" si="2"/>
        <v>1687.6080569838966</v>
      </c>
      <c r="D23" s="39">
        <f t="shared" si="3"/>
        <v>990.000223595898</v>
      </c>
      <c r="E23" s="39">
        <f t="shared" si="4"/>
        <v>6154.663534521071</v>
      </c>
      <c r="F23" s="40">
        <f t="shared" si="5"/>
        <v>614</v>
      </c>
      <c r="G23" s="39">
        <f t="shared" si="6"/>
        <v>59.809999999999995</v>
      </c>
      <c r="H23" s="39">
        <f t="shared" si="7"/>
        <v>1022.2</v>
      </c>
      <c r="I23" s="39">
        <f t="shared" si="8"/>
        <v>26.796867576381707</v>
      </c>
      <c r="J23" s="39">
        <f t="shared" si="9"/>
        <v>339.33201017770557</v>
      </c>
      <c r="K23" s="39">
        <f t="shared" si="10"/>
        <v>1176.9185166697341</v>
      </c>
      <c r="L23" s="39">
        <f t="shared" si="11"/>
        <v>9266.661427682673</v>
      </c>
      <c r="M23" s="39">
        <v>34.59</v>
      </c>
      <c r="N23" s="39">
        <v>925.76</v>
      </c>
      <c r="O23" s="39">
        <v>635.22</v>
      </c>
      <c r="P23" s="39">
        <v>3141.6</v>
      </c>
      <c r="Q23" s="40">
        <v>211</v>
      </c>
      <c r="R23" s="39">
        <v>4.01</v>
      </c>
      <c r="S23" s="39">
        <v>172.95</v>
      </c>
      <c r="T23" s="39">
        <v>2.1</v>
      </c>
      <c r="U23" s="39">
        <v>128.79</v>
      </c>
      <c r="V23" s="39">
        <v>675.93</v>
      </c>
      <c r="W23" s="39">
        <v>4369.11</v>
      </c>
      <c r="X23" s="39">
        <v>25.588083</v>
      </c>
      <c r="Y23" s="39">
        <v>253.88131900000002</v>
      </c>
      <c r="Z23" s="39">
        <v>291.710125</v>
      </c>
      <c r="AA23" s="39">
        <v>2184.6149669999995</v>
      </c>
      <c r="AB23" s="40">
        <v>146</v>
      </c>
      <c r="AC23" s="39">
        <v>0</v>
      </c>
      <c r="AD23" s="39">
        <v>0</v>
      </c>
      <c r="AE23" s="39">
        <v>1.0955270000000001</v>
      </c>
      <c r="AF23" s="39">
        <v>20.467251</v>
      </c>
      <c r="AG23" s="39">
        <v>318.393735</v>
      </c>
      <c r="AH23" s="39">
        <v>2521.811363</v>
      </c>
      <c r="AI23" s="39">
        <v>22.012942497454823</v>
      </c>
      <c r="AJ23" s="39">
        <v>237.13875298389672</v>
      </c>
      <c r="AK23" s="39">
        <v>28.84159859589782</v>
      </c>
      <c r="AL23" s="39">
        <v>279.77846752107087</v>
      </c>
      <c r="AM23" s="40">
        <v>70</v>
      </c>
      <c r="AN23" s="39"/>
      <c r="AO23" s="39"/>
      <c r="AP23" s="39">
        <v>23.601340576381705</v>
      </c>
      <c r="AQ23" s="39">
        <v>190.0747591777056</v>
      </c>
      <c r="AR23" s="39">
        <v>74.45588166973435</v>
      </c>
      <c r="AS23" s="39">
        <v>706.9919796826732</v>
      </c>
      <c r="AT23" s="60">
        <v>17.06</v>
      </c>
      <c r="AU23" s="61">
        <v>242.77</v>
      </c>
      <c r="AV23" s="61"/>
      <c r="AW23" s="61"/>
      <c r="AX23" s="63">
        <v>161</v>
      </c>
      <c r="AY23" s="61"/>
      <c r="AZ23" s="61"/>
      <c r="BA23" s="61"/>
      <c r="BB23" s="61"/>
      <c r="BC23" s="61">
        <v>17.06</v>
      </c>
      <c r="BD23" s="61">
        <v>242.77</v>
      </c>
      <c r="BE23" s="39">
        <v>0</v>
      </c>
      <c r="BF23" s="39">
        <v>0</v>
      </c>
      <c r="BG23" s="39">
        <v>0</v>
      </c>
      <c r="BH23" s="39">
        <v>0</v>
      </c>
      <c r="BI23" s="40">
        <v>0</v>
      </c>
      <c r="BJ23" s="39">
        <v>0</v>
      </c>
      <c r="BK23" s="39">
        <v>0</v>
      </c>
      <c r="BL23" s="39">
        <v>0</v>
      </c>
      <c r="BM23" s="39">
        <v>0</v>
      </c>
      <c r="BN23" s="39">
        <v>0</v>
      </c>
      <c r="BO23" s="39">
        <v>0</v>
      </c>
      <c r="BP23" s="39"/>
      <c r="BQ23" s="39"/>
      <c r="BR23" s="39"/>
      <c r="BS23" s="39"/>
      <c r="BT23" s="40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40"/>
      <c r="CF23" s="39"/>
      <c r="CG23" s="39"/>
      <c r="CH23" s="39"/>
      <c r="CI23" s="39"/>
      <c r="CJ23" s="39">
        <v>0</v>
      </c>
      <c r="CK23" s="39">
        <v>0</v>
      </c>
      <c r="CL23" s="39"/>
      <c r="CM23" s="39"/>
      <c r="CN23" s="39"/>
      <c r="CO23" s="39"/>
      <c r="CP23" s="40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40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40"/>
      <c r="DM23" s="39"/>
      <c r="DN23" s="39"/>
      <c r="DO23" s="39"/>
      <c r="DP23" s="39"/>
      <c r="DQ23" s="39"/>
      <c r="DR23" s="39"/>
      <c r="DS23" s="39">
        <v>1.0503999999999358</v>
      </c>
      <c r="DT23" s="39">
        <v>28.057985</v>
      </c>
      <c r="DU23" s="39">
        <v>34.2285</v>
      </c>
      <c r="DV23" s="39">
        <v>548.6701</v>
      </c>
      <c r="DW23" s="40">
        <v>26</v>
      </c>
      <c r="DX23" s="39"/>
      <c r="DY23" s="39"/>
      <c r="DZ23" s="39"/>
      <c r="EA23" s="39"/>
      <c r="EB23" s="39">
        <v>35.278899999999936</v>
      </c>
      <c r="EC23" s="39">
        <v>576.7280850000001</v>
      </c>
      <c r="ED23" s="39"/>
      <c r="EE23" s="39"/>
      <c r="EF23" s="39"/>
      <c r="EG23" s="39"/>
      <c r="EH23" s="40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40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40"/>
      <c r="FE23" s="39"/>
      <c r="FF23" s="39"/>
      <c r="FG23" s="39"/>
      <c r="FH23" s="39"/>
      <c r="FI23" s="39"/>
      <c r="FJ23" s="39"/>
      <c r="FK23" s="39"/>
      <c r="FL23" s="39">
        <v>0</v>
      </c>
      <c r="FM23" s="39"/>
      <c r="FN23" s="39">
        <v>0</v>
      </c>
      <c r="FO23" s="40"/>
      <c r="FP23" s="39">
        <v>55.8</v>
      </c>
      <c r="FQ23" s="39">
        <v>849.25</v>
      </c>
      <c r="FR23" s="39"/>
      <c r="FS23" s="39"/>
      <c r="FT23" s="39">
        <v>55.8</v>
      </c>
      <c r="FU23" s="39">
        <v>849.25</v>
      </c>
      <c r="FV23" s="39"/>
      <c r="FW23" s="39"/>
      <c r="FX23" s="39"/>
      <c r="FY23" s="39"/>
      <c r="FZ23" s="40"/>
      <c r="GA23" s="39"/>
      <c r="GB23" s="39"/>
      <c r="GC23" s="39"/>
      <c r="GD23" s="39"/>
      <c r="GE23" s="39"/>
      <c r="GF23" s="39"/>
      <c r="GG23" s="39"/>
      <c r="GH23" s="39"/>
      <c r="GI23" s="39"/>
      <c r="GJ23" s="39"/>
      <c r="GK23" s="40"/>
      <c r="GL23" s="39"/>
      <c r="GM23" s="39"/>
      <c r="GN23" s="39"/>
      <c r="GO23" s="39"/>
      <c r="GP23" s="39"/>
      <c r="GQ23" s="39"/>
      <c r="GR23" s="39"/>
      <c r="GS23" s="39"/>
      <c r="GT23" s="39"/>
      <c r="GU23" s="39"/>
      <c r="GV23" s="40"/>
      <c r="GW23" s="39"/>
      <c r="GX23" s="39"/>
      <c r="GY23" s="39"/>
      <c r="GZ23" s="39"/>
      <c r="HA23" s="39"/>
      <c r="HB23" s="39"/>
    </row>
    <row r="24" spans="1:210" s="14" customFormat="1" ht="31.5" customHeight="1">
      <c r="A24" s="43" t="s">
        <v>137</v>
      </c>
      <c r="B24" s="44">
        <f aca="true" t="shared" si="14" ref="B24:W24">SUM(B6:B23)</f>
        <v>5981.170375117911</v>
      </c>
      <c r="C24" s="44">
        <f aca="true" t="shared" si="15" ref="C24:L24">SUM(C6:C23)</f>
        <v>102376.0766213235</v>
      </c>
      <c r="D24" s="44">
        <f t="shared" si="15"/>
        <v>46245.71893184614</v>
      </c>
      <c r="E24" s="44">
        <f t="shared" si="15"/>
        <v>369876.9286994574</v>
      </c>
      <c r="F24" s="45">
        <f t="shared" si="15"/>
        <v>32434</v>
      </c>
      <c r="G24" s="44">
        <f t="shared" si="15"/>
        <v>4935.165688</v>
      </c>
      <c r="H24" s="44">
        <f t="shared" si="15"/>
        <v>123134.28768799998</v>
      </c>
      <c r="I24" s="44">
        <f t="shared" si="15"/>
        <v>1739.2810620359464</v>
      </c>
      <c r="J24" s="44">
        <f t="shared" si="15"/>
        <v>36444.65493281912</v>
      </c>
      <c r="K24" s="44">
        <f t="shared" si="15"/>
        <v>57525.726057</v>
      </c>
      <c r="L24" s="44">
        <f t="shared" si="15"/>
        <v>611273.3353756</v>
      </c>
      <c r="M24" s="44">
        <f t="shared" si="14"/>
        <v>987.5100000000001</v>
      </c>
      <c r="N24" s="44">
        <f t="shared" si="14"/>
        <v>27663.940000000002</v>
      </c>
      <c r="O24" s="44">
        <f t="shared" si="14"/>
        <v>21824.150000000005</v>
      </c>
      <c r="P24" s="44">
        <f t="shared" si="14"/>
        <v>118613.79999999999</v>
      </c>
      <c r="Q24" s="45">
        <f t="shared" si="14"/>
        <v>6317</v>
      </c>
      <c r="R24" s="44">
        <f t="shared" si="14"/>
        <v>198.98999999999998</v>
      </c>
      <c r="S24" s="44">
        <f t="shared" si="14"/>
        <v>6546.669999999998</v>
      </c>
      <c r="T24" s="44">
        <f t="shared" si="14"/>
        <v>185.42</v>
      </c>
      <c r="U24" s="44">
        <f t="shared" si="14"/>
        <v>6045.200000000001</v>
      </c>
      <c r="V24" s="44">
        <f t="shared" si="14"/>
        <v>23196.05</v>
      </c>
      <c r="W24" s="44">
        <f t="shared" si="14"/>
        <v>158869.59</v>
      </c>
      <c r="X24" s="44">
        <f aca="true" t="shared" si="16" ref="X24:AI24">SUM(X6:X23)</f>
        <v>1168.747409</v>
      </c>
      <c r="Y24" s="44">
        <f t="shared" si="16"/>
        <v>9779.037117000002</v>
      </c>
      <c r="Z24" s="44">
        <f t="shared" si="16"/>
        <v>8159.438714</v>
      </c>
      <c r="AA24" s="44">
        <f t="shared" si="16"/>
        <v>72247.23249760001</v>
      </c>
      <c r="AB24" s="45">
        <f t="shared" si="16"/>
        <v>3374</v>
      </c>
      <c r="AC24" s="44">
        <f t="shared" si="16"/>
        <v>0</v>
      </c>
      <c r="AD24" s="44">
        <f t="shared" si="16"/>
        <v>0</v>
      </c>
      <c r="AE24" s="44">
        <f t="shared" si="16"/>
        <v>193.74434499999998</v>
      </c>
      <c r="AF24" s="44">
        <f t="shared" si="16"/>
        <v>1713.4948650000001</v>
      </c>
      <c r="AG24" s="44">
        <f t="shared" si="16"/>
        <v>9521.930468</v>
      </c>
      <c r="AH24" s="44">
        <f t="shared" si="16"/>
        <v>86893.20191360002</v>
      </c>
      <c r="AI24" s="44">
        <f t="shared" si="16"/>
        <v>735.40627511791</v>
      </c>
      <c r="AJ24" s="44">
        <f aca="true" t="shared" si="17" ref="AJ24:BO24">SUM(AJ6:AJ23)</f>
        <v>10250.057848323471</v>
      </c>
      <c r="AK24" s="44">
        <f t="shared" si="17"/>
        <v>3422.4970298461426</v>
      </c>
      <c r="AL24" s="44">
        <f t="shared" si="17"/>
        <v>44209.00300785742</v>
      </c>
      <c r="AM24" s="45">
        <f t="shared" si="17"/>
        <v>3616</v>
      </c>
      <c r="AN24" s="44">
        <f t="shared" si="17"/>
        <v>0</v>
      </c>
      <c r="AO24" s="44">
        <f t="shared" si="17"/>
        <v>0</v>
      </c>
      <c r="AP24" s="44">
        <f t="shared" si="17"/>
        <v>1004.5166950359466</v>
      </c>
      <c r="AQ24" s="44">
        <f t="shared" si="17"/>
        <v>9640.909143819114</v>
      </c>
      <c r="AR24" s="44">
        <f t="shared" si="17"/>
        <v>5162.42</v>
      </c>
      <c r="AS24" s="44">
        <f t="shared" si="17"/>
        <v>64099.97</v>
      </c>
      <c r="AT24" s="44">
        <f t="shared" si="17"/>
        <v>237.86480000000003</v>
      </c>
      <c r="AU24" s="44">
        <f t="shared" si="17"/>
        <v>3979.9702589999997</v>
      </c>
      <c r="AV24" s="44">
        <f t="shared" si="17"/>
        <v>2053.634851</v>
      </c>
      <c r="AW24" s="44">
        <f t="shared" si="17"/>
        <v>25305.465435</v>
      </c>
      <c r="AX24" s="45">
        <f t="shared" si="17"/>
        <v>1887</v>
      </c>
      <c r="AY24" s="44">
        <f t="shared" si="17"/>
        <v>6.6133</v>
      </c>
      <c r="AZ24" s="44">
        <f t="shared" si="17"/>
        <v>571.57483</v>
      </c>
      <c r="BA24" s="44">
        <f t="shared" si="17"/>
        <v>25.2182</v>
      </c>
      <c r="BB24" s="44">
        <f t="shared" si="17"/>
        <v>259.665075</v>
      </c>
      <c r="BC24" s="44">
        <f t="shared" si="17"/>
        <v>2323.3311509999994</v>
      </c>
      <c r="BD24" s="44">
        <f t="shared" si="17"/>
        <v>30116.675599000002</v>
      </c>
      <c r="BE24" s="44">
        <f t="shared" si="17"/>
        <v>286.29999999999995</v>
      </c>
      <c r="BF24" s="44">
        <f t="shared" si="17"/>
        <v>2879.4500000000003</v>
      </c>
      <c r="BG24" s="44">
        <f t="shared" si="17"/>
        <v>2381.8394799999996</v>
      </c>
      <c r="BH24" s="44">
        <f t="shared" si="17"/>
        <v>13232.72948</v>
      </c>
      <c r="BI24" s="45">
        <f t="shared" si="17"/>
        <v>2645</v>
      </c>
      <c r="BJ24" s="44">
        <f t="shared" si="17"/>
        <v>13.49</v>
      </c>
      <c r="BK24" s="44">
        <f t="shared" si="17"/>
        <v>313.8</v>
      </c>
      <c r="BL24" s="44">
        <f t="shared" si="17"/>
        <v>132.29</v>
      </c>
      <c r="BM24" s="44">
        <f t="shared" si="17"/>
        <v>1504.89</v>
      </c>
      <c r="BN24" s="44">
        <f t="shared" si="17"/>
        <v>2813.91948</v>
      </c>
      <c r="BO24" s="44">
        <f t="shared" si="17"/>
        <v>17930.869479999998</v>
      </c>
      <c r="BP24" s="44">
        <f aca="true" t="shared" si="18" ref="BP24:CU24">SUM(BP6:BP23)</f>
        <v>382.3841580000007</v>
      </c>
      <c r="BQ24" s="44">
        <f t="shared" si="18"/>
        <v>11571.534151000003</v>
      </c>
      <c r="BR24" s="44">
        <f t="shared" si="18"/>
        <v>3485.6269060000054</v>
      </c>
      <c r="BS24" s="44">
        <f t="shared" si="18"/>
        <v>43727.24867700001</v>
      </c>
      <c r="BT24" s="45">
        <f t="shared" si="18"/>
        <v>3923</v>
      </c>
      <c r="BU24" s="44">
        <f t="shared" si="18"/>
        <v>387.9290879999998</v>
      </c>
      <c r="BV24" s="44">
        <f t="shared" si="18"/>
        <v>7313.986548000002</v>
      </c>
      <c r="BW24" s="44">
        <f t="shared" si="18"/>
        <v>68.62682199999995</v>
      </c>
      <c r="BX24" s="44">
        <f t="shared" si="18"/>
        <v>765.2825919999999</v>
      </c>
      <c r="BY24" s="44">
        <f t="shared" si="18"/>
        <v>4324.566974000007</v>
      </c>
      <c r="BZ24" s="44">
        <f t="shared" si="18"/>
        <v>63378.051968000014</v>
      </c>
      <c r="CA24" s="44">
        <f t="shared" si="18"/>
        <v>102.15</v>
      </c>
      <c r="CB24" s="44">
        <f t="shared" si="18"/>
        <v>571.52</v>
      </c>
      <c r="CC24" s="44">
        <f t="shared" si="18"/>
        <v>956.49</v>
      </c>
      <c r="CD24" s="44">
        <f t="shared" si="18"/>
        <v>3609.32</v>
      </c>
      <c r="CE24" s="45">
        <f t="shared" si="18"/>
        <v>218</v>
      </c>
      <c r="CF24" s="44">
        <f t="shared" si="18"/>
        <v>0</v>
      </c>
      <c r="CG24" s="44">
        <f t="shared" si="18"/>
        <v>0</v>
      </c>
      <c r="CH24" s="44">
        <f t="shared" si="18"/>
        <v>0</v>
      </c>
      <c r="CI24" s="44">
        <f t="shared" si="18"/>
        <v>0</v>
      </c>
      <c r="CJ24" s="44">
        <f t="shared" si="18"/>
        <v>1058.64</v>
      </c>
      <c r="CK24" s="44">
        <f t="shared" si="18"/>
        <v>4180.84</v>
      </c>
      <c r="CL24" s="44">
        <f t="shared" si="18"/>
        <v>42.04</v>
      </c>
      <c r="CM24" s="44">
        <f t="shared" si="18"/>
        <v>746.15</v>
      </c>
      <c r="CN24" s="44">
        <f t="shared" si="18"/>
        <v>331.63</v>
      </c>
      <c r="CO24" s="44">
        <f t="shared" si="18"/>
        <v>3999.64</v>
      </c>
      <c r="CP24" s="45">
        <f t="shared" si="18"/>
        <v>411</v>
      </c>
      <c r="CQ24" s="44">
        <f t="shared" si="18"/>
        <v>34.6</v>
      </c>
      <c r="CR24" s="44">
        <f t="shared" si="18"/>
        <v>445.33</v>
      </c>
      <c r="CS24" s="44">
        <f t="shared" si="18"/>
        <v>0.35</v>
      </c>
      <c r="CT24" s="44">
        <f t="shared" si="18"/>
        <v>5.62</v>
      </c>
      <c r="CU24" s="44">
        <f t="shared" si="18"/>
        <v>408.62000000000006</v>
      </c>
      <c r="CV24" s="44">
        <f aca="true" t="shared" si="19" ref="CV24:EA24">SUM(CV6:CV23)</f>
        <v>5196.74</v>
      </c>
      <c r="CW24" s="44">
        <f t="shared" si="19"/>
        <v>936.9399999999999</v>
      </c>
      <c r="CX24" s="44">
        <f t="shared" si="19"/>
        <v>8270.654982</v>
      </c>
      <c r="CY24" s="44">
        <f t="shared" si="19"/>
        <v>471.14000000000004</v>
      </c>
      <c r="CZ24" s="44">
        <f t="shared" si="19"/>
        <v>2882.9449669999995</v>
      </c>
      <c r="DA24" s="45">
        <f t="shared" si="19"/>
        <v>1758</v>
      </c>
      <c r="DB24" s="44">
        <f t="shared" si="19"/>
        <v>350.51000000000005</v>
      </c>
      <c r="DC24" s="44">
        <f t="shared" si="19"/>
        <v>26155.806446</v>
      </c>
      <c r="DD24" s="44">
        <f t="shared" si="19"/>
        <v>55.940000000000005</v>
      </c>
      <c r="DE24" s="44">
        <f t="shared" si="19"/>
        <v>950.5580570000002</v>
      </c>
      <c r="DF24" s="44">
        <f t="shared" si="19"/>
        <v>1814.5299999999997</v>
      </c>
      <c r="DG24" s="44">
        <f t="shared" si="19"/>
        <v>38259.96445200001</v>
      </c>
      <c r="DH24" s="44">
        <f t="shared" si="19"/>
        <v>54.35</v>
      </c>
      <c r="DI24" s="44">
        <f t="shared" si="19"/>
        <v>770.6099999999999</v>
      </c>
      <c r="DJ24" s="44">
        <f t="shared" si="19"/>
        <v>159.5</v>
      </c>
      <c r="DK24" s="44">
        <f t="shared" si="19"/>
        <v>2205.9</v>
      </c>
      <c r="DL24" s="45">
        <f t="shared" si="19"/>
        <v>743</v>
      </c>
      <c r="DM24" s="44">
        <f t="shared" si="19"/>
        <v>8.5</v>
      </c>
      <c r="DN24" s="44">
        <f t="shared" si="19"/>
        <v>375.89</v>
      </c>
      <c r="DO24" s="44">
        <f t="shared" si="19"/>
        <v>24.12</v>
      </c>
      <c r="DP24" s="44">
        <f t="shared" si="19"/>
        <v>338.38</v>
      </c>
      <c r="DQ24" s="44">
        <f t="shared" si="19"/>
        <v>246.47</v>
      </c>
      <c r="DR24" s="44">
        <f t="shared" si="19"/>
        <v>3690.78</v>
      </c>
      <c r="DS24" s="44">
        <f t="shared" si="19"/>
        <v>178.02929299999994</v>
      </c>
      <c r="DT24" s="44">
        <f t="shared" si="19"/>
        <v>2302.3525919999997</v>
      </c>
      <c r="DU24" s="44">
        <f t="shared" si="19"/>
        <v>776.6300000000001</v>
      </c>
      <c r="DV24" s="44">
        <f t="shared" si="19"/>
        <v>7383.1313</v>
      </c>
      <c r="DW24" s="45">
        <f t="shared" si="19"/>
        <v>1165</v>
      </c>
      <c r="DX24" s="44">
        <f t="shared" si="19"/>
        <v>381.53</v>
      </c>
      <c r="DY24" s="44">
        <f t="shared" si="19"/>
        <v>21707.51</v>
      </c>
      <c r="DZ24" s="44">
        <f t="shared" si="19"/>
        <v>27.01</v>
      </c>
      <c r="EA24" s="44">
        <f t="shared" si="19"/>
        <v>227.49</v>
      </c>
      <c r="EB24" s="44">
        <f aca="true" t="shared" si="20" ref="EB24:FG24">SUM(EB6:EB23)</f>
        <v>1363.199293</v>
      </c>
      <c r="EC24" s="44">
        <f t="shared" si="20"/>
        <v>31620.483892</v>
      </c>
      <c r="ED24" s="44">
        <f t="shared" si="20"/>
        <v>69.8</v>
      </c>
      <c r="EE24" s="44">
        <f t="shared" si="20"/>
        <v>852.8300000000002</v>
      </c>
      <c r="EF24" s="44">
        <f t="shared" si="20"/>
        <v>395.84999999999997</v>
      </c>
      <c r="EG24" s="44">
        <f t="shared" si="20"/>
        <v>4555.799999999999</v>
      </c>
      <c r="EH24" s="45">
        <f t="shared" si="20"/>
        <v>413</v>
      </c>
      <c r="EI24" s="44">
        <f t="shared" si="20"/>
        <v>0</v>
      </c>
      <c r="EJ24" s="44">
        <f t="shared" si="20"/>
        <v>0</v>
      </c>
      <c r="EK24" s="44">
        <f t="shared" si="20"/>
        <v>0.8400000000000001</v>
      </c>
      <c r="EL24" s="44">
        <f t="shared" si="20"/>
        <v>13.4</v>
      </c>
      <c r="EM24" s="44">
        <f t="shared" si="20"/>
        <v>466.49</v>
      </c>
      <c r="EN24" s="44">
        <f t="shared" si="20"/>
        <v>5422.03</v>
      </c>
      <c r="EO24" s="44">
        <f t="shared" si="20"/>
        <v>59.82</v>
      </c>
      <c r="EP24" s="44">
        <f t="shared" si="20"/>
        <v>903.8000000000001</v>
      </c>
      <c r="EQ24" s="44">
        <f t="shared" si="20"/>
        <v>164.7</v>
      </c>
      <c r="ER24" s="44">
        <f t="shared" si="20"/>
        <v>1076.1</v>
      </c>
      <c r="ES24" s="45">
        <f t="shared" si="20"/>
        <v>430</v>
      </c>
      <c r="ET24" s="44">
        <f t="shared" si="20"/>
        <v>194.4</v>
      </c>
      <c r="EU24" s="44">
        <f t="shared" si="20"/>
        <v>8109.05</v>
      </c>
      <c r="EV24" s="44">
        <f t="shared" si="20"/>
        <v>0</v>
      </c>
      <c r="EW24" s="44">
        <f t="shared" si="20"/>
        <v>0</v>
      </c>
      <c r="EX24" s="44">
        <f t="shared" si="20"/>
        <v>418.9200000000001</v>
      </c>
      <c r="EY24" s="44">
        <f t="shared" si="20"/>
        <v>10088.95</v>
      </c>
      <c r="EZ24" s="44">
        <f t="shared" si="20"/>
        <v>81.44</v>
      </c>
      <c r="FA24" s="44">
        <f t="shared" si="20"/>
        <v>692.03</v>
      </c>
      <c r="FB24" s="44">
        <f t="shared" si="20"/>
        <v>273.1</v>
      </c>
      <c r="FC24" s="44">
        <f t="shared" si="20"/>
        <v>2679.25</v>
      </c>
      <c r="FD24" s="45">
        <f t="shared" si="20"/>
        <v>493</v>
      </c>
      <c r="FE24" s="44">
        <f t="shared" si="20"/>
        <v>29.12</v>
      </c>
      <c r="FF24" s="44">
        <f t="shared" si="20"/>
        <v>758.47</v>
      </c>
      <c r="FG24" s="44">
        <f t="shared" si="20"/>
        <v>7.18</v>
      </c>
      <c r="FH24" s="44">
        <f aca="true" t="shared" si="21" ref="FH24:HB24">SUM(FH6:FH23)</f>
        <v>14857.18</v>
      </c>
      <c r="FI24" s="44">
        <f t="shared" si="21"/>
        <v>390.84</v>
      </c>
      <c r="FJ24" s="44">
        <f t="shared" si="21"/>
        <v>18986.93</v>
      </c>
      <c r="FK24" s="44">
        <f t="shared" si="21"/>
        <v>563.05</v>
      </c>
      <c r="FL24" s="44">
        <f t="shared" si="21"/>
        <v>19815.29</v>
      </c>
      <c r="FM24" s="44">
        <f t="shared" si="21"/>
        <v>1375.5900000000001</v>
      </c>
      <c r="FN24" s="44">
        <f t="shared" si="21"/>
        <v>23712.030000000002</v>
      </c>
      <c r="FO24" s="45">
        <f t="shared" si="21"/>
        <v>4909</v>
      </c>
      <c r="FP24" s="44">
        <f t="shared" si="21"/>
        <v>3113.5000000000005</v>
      </c>
      <c r="FQ24" s="44">
        <f t="shared" si="21"/>
        <v>47062.6</v>
      </c>
      <c r="FR24" s="44">
        <f t="shared" si="21"/>
        <v>12.3</v>
      </c>
      <c r="FS24" s="44">
        <f t="shared" si="21"/>
        <v>97.31</v>
      </c>
      <c r="FT24" s="44">
        <f t="shared" si="21"/>
        <v>3688.850000000001</v>
      </c>
      <c r="FU24" s="44">
        <f t="shared" si="21"/>
        <v>66975.20000000001</v>
      </c>
      <c r="FV24" s="44">
        <f t="shared" si="21"/>
        <v>88.99</v>
      </c>
      <c r="FW24" s="44">
        <f t="shared" si="21"/>
        <v>976.79</v>
      </c>
      <c r="FX24" s="44">
        <f t="shared" si="21"/>
        <v>0</v>
      </c>
      <c r="FY24" s="44">
        <f t="shared" si="21"/>
        <v>0</v>
      </c>
      <c r="FZ24" s="45">
        <f t="shared" si="21"/>
        <v>0</v>
      </c>
      <c r="GA24" s="44">
        <f t="shared" si="21"/>
        <v>0</v>
      </c>
      <c r="GB24" s="44">
        <f t="shared" si="21"/>
        <v>0</v>
      </c>
      <c r="GC24" s="44">
        <f t="shared" si="21"/>
        <v>1.55</v>
      </c>
      <c r="GD24" s="44">
        <f t="shared" si="21"/>
        <v>16.69</v>
      </c>
      <c r="GE24" s="44">
        <f t="shared" si="21"/>
        <v>90.54</v>
      </c>
      <c r="GF24" s="44">
        <f t="shared" si="21"/>
        <v>993.48</v>
      </c>
      <c r="GG24" s="44">
        <f t="shared" si="21"/>
        <v>0</v>
      </c>
      <c r="GH24" s="44">
        <f t="shared" si="21"/>
        <v>0</v>
      </c>
      <c r="GI24" s="44">
        <f t="shared" si="21"/>
        <v>0</v>
      </c>
      <c r="GJ24" s="44">
        <f t="shared" si="21"/>
        <v>0</v>
      </c>
      <c r="GK24" s="45">
        <f t="shared" si="21"/>
        <v>0</v>
      </c>
      <c r="GL24" s="44">
        <f t="shared" si="21"/>
        <v>-90.58</v>
      </c>
      <c r="GM24" s="44">
        <f t="shared" si="21"/>
        <v>52.72</v>
      </c>
      <c r="GN24" s="44">
        <f t="shared" si="21"/>
        <v>0</v>
      </c>
      <c r="GO24" s="44">
        <f t="shared" si="21"/>
        <v>0</v>
      </c>
      <c r="GP24" s="44">
        <f t="shared" si="21"/>
        <v>-90.58</v>
      </c>
      <c r="GQ24" s="44">
        <f t="shared" si="21"/>
        <v>52.72</v>
      </c>
      <c r="GR24" s="44">
        <f t="shared" si="21"/>
        <v>6.34844</v>
      </c>
      <c r="GS24" s="44">
        <f t="shared" si="21"/>
        <v>350.059672</v>
      </c>
      <c r="GT24" s="44">
        <f t="shared" si="21"/>
        <v>13.901951</v>
      </c>
      <c r="GU24" s="44">
        <f t="shared" si="21"/>
        <v>437.333335</v>
      </c>
      <c r="GV24" s="45">
        <f t="shared" si="21"/>
        <v>132</v>
      </c>
      <c r="GW24" s="44">
        <f t="shared" si="21"/>
        <v>306.5633</v>
      </c>
      <c r="GX24" s="44">
        <f t="shared" si="21"/>
        <v>3720.879864</v>
      </c>
      <c r="GY24" s="44">
        <f t="shared" si="21"/>
        <v>0.175</v>
      </c>
      <c r="GZ24" s="44">
        <f t="shared" si="21"/>
        <v>8.5852</v>
      </c>
      <c r="HA24" s="44">
        <f t="shared" si="21"/>
        <v>326.988691</v>
      </c>
      <c r="HB24" s="44">
        <f t="shared" si="21"/>
        <v>4516.858071</v>
      </c>
    </row>
    <row r="25" spans="1:19" ht="14.25">
      <c r="A25" s="11"/>
      <c r="B25" s="11"/>
      <c r="C25" s="11"/>
      <c r="D25" s="11"/>
      <c r="E25" s="11"/>
      <c r="F25" s="46"/>
      <c r="G25" s="47"/>
      <c r="H25" s="11"/>
      <c r="I25" s="11"/>
      <c r="J25" s="11"/>
      <c r="K25" s="11"/>
      <c r="L25" s="54"/>
      <c r="M25" s="54"/>
      <c r="N25" s="11"/>
      <c r="O25" s="11"/>
      <c r="P25" s="11"/>
      <c r="Q25" s="58"/>
      <c r="R25" s="11"/>
      <c r="S25" s="11"/>
    </row>
    <row r="26" spans="1:19" ht="14.25">
      <c r="A26" s="11"/>
      <c r="B26" s="48"/>
      <c r="C26" s="48"/>
      <c r="D26" s="48"/>
      <c r="E26" s="48"/>
      <c r="F26" s="46"/>
      <c r="G26" s="48"/>
      <c r="H26" s="48"/>
      <c r="I26" s="48"/>
      <c r="J26" s="48"/>
      <c r="K26" s="48"/>
      <c r="L26" s="54"/>
      <c r="M26" s="54"/>
      <c r="N26" s="11"/>
      <c r="O26" s="11"/>
      <c r="P26" s="11"/>
      <c r="Q26" s="58"/>
      <c r="R26" s="11"/>
      <c r="S26" s="11"/>
    </row>
    <row r="27" spans="1:19" ht="14.25">
      <c r="A27" s="11"/>
      <c r="B27" s="11"/>
      <c r="C27" s="11"/>
      <c r="D27" s="11"/>
      <c r="E27" s="11"/>
      <c r="F27" s="46"/>
      <c r="G27" s="47"/>
      <c r="H27" s="11"/>
      <c r="I27" s="11"/>
      <c r="J27" s="11"/>
      <c r="K27" s="11"/>
      <c r="L27" s="54"/>
      <c r="M27" s="54"/>
      <c r="N27" s="11"/>
      <c r="O27" s="11"/>
      <c r="P27" s="11"/>
      <c r="Q27" s="58"/>
      <c r="R27" s="11"/>
      <c r="S27" s="11"/>
    </row>
    <row r="28" spans="1:19" ht="14.25">
      <c r="A28" s="11"/>
      <c r="B28" s="11"/>
      <c r="C28" s="11"/>
      <c r="D28" s="11"/>
      <c r="E28" s="11"/>
      <c r="F28" s="46"/>
      <c r="G28" s="47"/>
      <c r="H28" s="11"/>
      <c r="I28" s="11"/>
      <c r="J28" s="11"/>
      <c r="K28" s="11"/>
      <c r="L28" s="54"/>
      <c r="M28" s="54"/>
      <c r="N28" s="11"/>
      <c r="O28" s="11"/>
      <c r="P28" s="11"/>
      <c r="Q28" s="58"/>
      <c r="R28" s="11"/>
      <c r="S28" s="11"/>
    </row>
    <row r="29" spans="1:19" ht="14.25">
      <c r="A29" s="11"/>
      <c r="B29" s="11"/>
      <c r="C29" s="11"/>
      <c r="D29" s="11"/>
      <c r="E29" s="11"/>
      <c r="F29" s="46"/>
      <c r="G29" s="47"/>
      <c r="H29" s="11"/>
      <c r="I29" s="11"/>
      <c r="J29" s="11"/>
      <c r="K29" s="11"/>
      <c r="L29" s="54"/>
      <c r="M29" s="54"/>
      <c r="N29" s="11"/>
      <c r="O29" s="11"/>
      <c r="P29" s="11"/>
      <c r="Q29" s="58"/>
      <c r="R29" s="11"/>
      <c r="S29" s="11"/>
    </row>
    <row r="30" spans="1:19" ht="14.25">
      <c r="A30" s="11"/>
      <c r="B30" s="11"/>
      <c r="C30" s="11"/>
      <c r="D30" s="11"/>
      <c r="E30" s="11"/>
      <c r="F30" s="46"/>
      <c r="G30" s="47"/>
      <c r="H30" s="11"/>
      <c r="I30" s="11"/>
      <c r="J30" s="11"/>
      <c r="K30" s="11"/>
      <c r="L30" s="54"/>
      <c r="M30" s="54"/>
      <c r="N30" s="11"/>
      <c r="O30" s="11"/>
      <c r="P30" s="11"/>
      <c r="Q30" s="58"/>
      <c r="R30" s="11"/>
      <c r="S30" s="11"/>
    </row>
    <row r="31" spans="1:19" ht="14.25">
      <c r="A31" s="11"/>
      <c r="B31" s="11"/>
      <c r="C31" s="11"/>
      <c r="D31" s="11"/>
      <c r="E31" s="11"/>
      <c r="F31" s="46"/>
      <c r="G31" s="47"/>
      <c r="H31" s="11"/>
      <c r="I31" s="11"/>
      <c r="J31" s="11"/>
      <c r="K31" s="11"/>
      <c r="L31" s="54"/>
      <c r="M31" s="54"/>
      <c r="N31" s="11"/>
      <c r="O31" s="11"/>
      <c r="P31" s="11"/>
      <c r="Q31" s="58"/>
      <c r="R31" s="11"/>
      <c r="S31" s="11"/>
    </row>
    <row r="32" spans="2:9" ht="14.25">
      <c r="B32" s="11"/>
      <c r="C32" s="11"/>
      <c r="D32" s="11"/>
      <c r="E32" s="11"/>
      <c r="F32" s="46"/>
      <c r="G32" s="47"/>
      <c r="H32" s="11"/>
      <c r="I32" s="11"/>
    </row>
    <row r="33" spans="2:9" ht="14.25">
      <c r="B33" s="11"/>
      <c r="C33" s="11"/>
      <c r="D33" s="11"/>
      <c r="E33" s="11"/>
      <c r="F33" s="46"/>
      <c r="G33" s="47"/>
      <c r="H33" s="11"/>
      <c r="I33" s="11"/>
    </row>
    <row r="34" spans="4:9" ht="14.25">
      <c r="D34" s="11"/>
      <c r="E34" s="11"/>
      <c r="F34" s="46"/>
      <c r="G34" s="47"/>
      <c r="H34" s="11"/>
      <c r="I34" s="11"/>
    </row>
    <row r="36" ht="14.25">
      <c r="X36" s="59"/>
    </row>
  </sheetData>
  <sheetProtection/>
  <mergeCells count="270">
    <mergeCell ref="A1:L1"/>
    <mergeCell ref="N1:AK1"/>
    <mergeCell ref="AL1:BF1"/>
    <mergeCell ref="B2:L2"/>
    <mergeCell ref="M2:W2"/>
    <mergeCell ref="X2:AH2"/>
    <mergeCell ref="AI2:AS2"/>
    <mergeCell ref="AT2:BD2"/>
    <mergeCell ref="BE2:BO2"/>
    <mergeCell ref="BP2:BZ2"/>
    <mergeCell ref="CA2:CK2"/>
    <mergeCell ref="CL2:CV2"/>
    <mergeCell ref="CW2:DG2"/>
    <mergeCell ref="DH2:DR2"/>
    <mergeCell ref="DS2:EC2"/>
    <mergeCell ref="ED2:EN2"/>
    <mergeCell ref="EO2:EY2"/>
    <mergeCell ref="EZ2:FJ2"/>
    <mergeCell ref="FK2:FU2"/>
    <mergeCell ref="FV2:GF2"/>
    <mergeCell ref="GG2:GQ2"/>
    <mergeCell ref="GR2:HB2"/>
    <mergeCell ref="B3:F3"/>
    <mergeCell ref="G3:H3"/>
    <mergeCell ref="I3:J3"/>
    <mergeCell ref="K3:L3"/>
    <mergeCell ref="M3:Q3"/>
    <mergeCell ref="R3:S3"/>
    <mergeCell ref="T3:U3"/>
    <mergeCell ref="V3:W3"/>
    <mergeCell ref="X3:AB3"/>
    <mergeCell ref="AC3:AD3"/>
    <mergeCell ref="AE3:AF3"/>
    <mergeCell ref="AG3:AH3"/>
    <mergeCell ref="AI3:AM3"/>
    <mergeCell ref="AN3:AO3"/>
    <mergeCell ref="AP3:AQ3"/>
    <mergeCell ref="AR3:AS3"/>
    <mergeCell ref="AT3:AX3"/>
    <mergeCell ref="AY3:AZ3"/>
    <mergeCell ref="BA3:BB3"/>
    <mergeCell ref="BC3:BD3"/>
    <mergeCell ref="BE3:BI3"/>
    <mergeCell ref="BJ3:BK3"/>
    <mergeCell ref="BL3:BM3"/>
    <mergeCell ref="BN3:BO3"/>
    <mergeCell ref="BP3:BT3"/>
    <mergeCell ref="BU3:BV3"/>
    <mergeCell ref="BW3:BX3"/>
    <mergeCell ref="BY3:BZ3"/>
    <mergeCell ref="CA3:CE3"/>
    <mergeCell ref="CF3:CG3"/>
    <mergeCell ref="CH3:CI3"/>
    <mergeCell ref="CJ3:CK3"/>
    <mergeCell ref="CL3:CP3"/>
    <mergeCell ref="CQ3:CR3"/>
    <mergeCell ref="CS3:CT3"/>
    <mergeCell ref="CU3:CV3"/>
    <mergeCell ref="CW3:DA3"/>
    <mergeCell ref="DB3:DC3"/>
    <mergeCell ref="DD3:DE3"/>
    <mergeCell ref="DF3:DG3"/>
    <mergeCell ref="DH3:DL3"/>
    <mergeCell ref="DM3:DN3"/>
    <mergeCell ref="DO3:DP3"/>
    <mergeCell ref="DQ3:DR3"/>
    <mergeCell ref="DS3:DW3"/>
    <mergeCell ref="DX3:DY3"/>
    <mergeCell ref="DZ3:EA3"/>
    <mergeCell ref="EB3:EC3"/>
    <mergeCell ref="ED3:EH3"/>
    <mergeCell ref="EI3:EJ3"/>
    <mergeCell ref="EK3:EL3"/>
    <mergeCell ref="EM3:EN3"/>
    <mergeCell ref="EO3:ES3"/>
    <mergeCell ref="ET3:EU3"/>
    <mergeCell ref="EV3:EW3"/>
    <mergeCell ref="EX3:EY3"/>
    <mergeCell ref="EZ3:FD3"/>
    <mergeCell ref="FE3:FF3"/>
    <mergeCell ref="FG3:FH3"/>
    <mergeCell ref="FI3:FJ3"/>
    <mergeCell ref="FK3:FO3"/>
    <mergeCell ref="FP3:FQ3"/>
    <mergeCell ref="FR3:FS3"/>
    <mergeCell ref="FT3:FU3"/>
    <mergeCell ref="FV3:FZ3"/>
    <mergeCell ref="GA3:GB3"/>
    <mergeCell ref="GC3:GD3"/>
    <mergeCell ref="GE3:GF3"/>
    <mergeCell ref="GG3:GK3"/>
    <mergeCell ref="GL3:GM3"/>
    <mergeCell ref="GN3:GO3"/>
    <mergeCell ref="GP3:GQ3"/>
    <mergeCell ref="GR3:GV3"/>
    <mergeCell ref="GW3:GX3"/>
    <mergeCell ref="GY3:GZ3"/>
    <mergeCell ref="HA3:HB3"/>
    <mergeCell ref="B4:C4"/>
    <mergeCell ref="D4:E4"/>
    <mergeCell ref="M4:N4"/>
    <mergeCell ref="O4:P4"/>
    <mergeCell ref="X4:Y4"/>
    <mergeCell ref="Z4:AA4"/>
    <mergeCell ref="AI4:AJ4"/>
    <mergeCell ref="AK4:AL4"/>
    <mergeCell ref="AT4:AU4"/>
    <mergeCell ref="AV4:AW4"/>
    <mergeCell ref="BE4:BF4"/>
    <mergeCell ref="BG4:BH4"/>
    <mergeCell ref="BP4:BQ4"/>
    <mergeCell ref="BR4:BS4"/>
    <mergeCell ref="CA4:CB4"/>
    <mergeCell ref="CC4:CD4"/>
    <mergeCell ref="CL4:CM4"/>
    <mergeCell ref="CN4:CO4"/>
    <mergeCell ref="CW4:CX4"/>
    <mergeCell ref="CY4:CZ4"/>
    <mergeCell ref="DH4:DI4"/>
    <mergeCell ref="DJ4:DK4"/>
    <mergeCell ref="DS4:DT4"/>
    <mergeCell ref="DU4:DV4"/>
    <mergeCell ref="ED4:EE4"/>
    <mergeCell ref="EF4:EG4"/>
    <mergeCell ref="EO4:EP4"/>
    <mergeCell ref="EQ4:ER4"/>
    <mergeCell ref="EZ4:FA4"/>
    <mergeCell ref="FB4:FC4"/>
    <mergeCell ref="FK4:FL4"/>
    <mergeCell ref="FM4:FN4"/>
    <mergeCell ref="FV4:FW4"/>
    <mergeCell ref="FX4:FY4"/>
    <mergeCell ref="GG4:GH4"/>
    <mergeCell ref="GI4:GJ4"/>
    <mergeCell ref="GR4:GS4"/>
    <mergeCell ref="GT4:GU4"/>
    <mergeCell ref="A3:A5"/>
    <mergeCell ref="F4:F5"/>
    <mergeCell ref="G4:G5"/>
    <mergeCell ref="H4:H5"/>
    <mergeCell ref="I4:I5"/>
    <mergeCell ref="J4:J5"/>
    <mergeCell ref="K4:K5"/>
    <mergeCell ref="L4:L5"/>
    <mergeCell ref="Q4:Q5"/>
    <mergeCell ref="R4:R5"/>
    <mergeCell ref="S4:S5"/>
    <mergeCell ref="T4:T5"/>
    <mergeCell ref="U4:U5"/>
    <mergeCell ref="V4:V5"/>
    <mergeCell ref="W4:W5"/>
    <mergeCell ref="AB4:AB5"/>
    <mergeCell ref="AC4:AC5"/>
    <mergeCell ref="AD4:AD5"/>
    <mergeCell ref="AE4:AE5"/>
    <mergeCell ref="AF4:AF5"/>
    <mergeCell ref="AG4:AG5"/>
    <mergeCell ref="AH4:AH5"/>
    <mergeCell ref="AM4:AM5"/>
    <mergeCell ref="AN4:AN5"/>
    <mergeCell ref="AO4:AO5"/>
    <mergeCell ref="AP4:AP5"/>
    <mergeCell ref="AQ4:AQ5"/>
    <mergeCell ref="AR4:AR5"/>
    <mergeCell ref="AS4:AS5"/>
    <mergeCell ref="AX4:AX5"/>
    <mergeCell ref="AY4:AY5"/>
    <mergeCell ref="AZ4:AZ5"/>
    <mergeCell ref="BA4:BA5"/>
    <mergeCell ref="BB4:BB5"/>
    <mergeCell ref="BC4:BC5"/>
    <mergeCell ref="BD4:BD5"/>
    <mergeCell ref="BI4:BI5"/>
    <mergeCell ref="BJ4:BJ5"/>
    <mergeCell ref="BK4:BK5"/>
    <mergeCell ref="BL4:BL5"/>
    <mergeCell ref="BM4:BM5"/>
    <mergeCell ref="BN4:BN5"/>
    <mergeCell ref="BO4:BO5"/>
    <mergeCell ref="BT4:BT5"/>
    <mergeCell ref="BU4:BU5"/>
    <mergeCell ref="BV4:BV5"/>
    <mergeCell ref="BW4:BW5"/>
    <mergeCell ref="BX4:BX5"/>
    <mergeCell ref="BY4:BY5"/>
    <mergeCell ref="BZ4:BZ5"/>
    <mergeCell ref="CE4:CE5"/>
    <mergeCell ref="CF4:CF5"/>
    <mergeCell ref="CG4:CG5"/>
    <mergeCell ref="CH4:CH5"/>
    <mergeCell ref="CI4:CI5"/>
    <mergeCell ref="CJ4:CJ5"/>
    <mergeCell ref="CK4:CK5"/>
    <mergeCell ref="CP4:CP5"/>
    <mergeCell ref="CQ4:CQ5"/>
    <mergeCell ref="CR4:CR5"/>
    <mergeCell ref="CS4:CS5"/>
    <mergeCell ref="CT4:CT5"/>
    <mergeCell ref="CU4:CU5"/>
    <mergeCell ref="CV4:CV5"/>
    <mergeCell ref="DA4:DA5"/>
    <mergeCell ref="DB4:DB5"/>
    <mergeCell ref="DC4:DC5"/>
    <mergeCell ref="DD4:DD5"/>
    <mergeCell ref="DE4:DE5"/>
    <mergeCell ref="DF4:DF5"/>
    <mergeCell ref="DG4:DG5"/>
    <mergeCell ref="DL4:DL5"/>
    <mergeCell ref="DM4:DM5"/>
    <mergeCell ref="DN4:DN5"/>
    <mergeCell ref="DO4:DO5"/>
    <mergeCell ref="DP4:DP5"/>
    <mergeCell ref="DQ4:DQ5"/>
    <mergeCell ref="DR4:DR5"/>
    <mergeCell ref="DW4:DW5"/>
    <mergeCell ref="DX4:DX5"/>
    <mergeCell ref="DY4:DY5"/>
    <mergeCell ref="DZ4:DZ5"/>
    <mergeCell ref="EA4:EA5"/>
    <mergeCell ref="EB4:EB5"/>
    <mergeCell ref="EC4:EC5"/>
    <mergeCell ref="EH4:EH5"/>
    <mergeCell ref="EI4:EI5"/>
    <mergeCell ref="EJ4:EJ5"/>
    <mergeCell ref="EK4:EK5"/>
    <mergeCell ref="EL4:EL5"/>
    <mergeCell ref="EM4:EM5"/>
    <mergeCell ref="EN4:EN5"/>
    <mergeCell ref="ES4:ES5"/>
    <mergeCell ref="ET4:ET5"/>
    <mergeCell ref="EU4:EU5"/>
    <mergeCell ref="EV4:EV5"/>
    <mergeCell ref="EW4:EW5"/>
    <mergeCell ref="EX4:EX5"/>
    <mergeCell ref="EY4:EY5"/>
    <mergeCell ref="FD4:FD5"/>
    <mergeCell ref="FE4:FE5"/>
    <mergeCell ref="FF4:FF5"/>
    <mergeCell ref="FG4:FG5"/>
    <mergeCell ref="FH4:FH5"/>
    <mergeCell ref="FI4:FI5"/>
    <mergeCell ref="FJ4:FJ5"/>
    <mergeCell ref="FO4:FO5"/>
    <mergeCell ref="FP4:FP5"/>
    <mergeCell ref="FQ4:FQ5"/>
    <mergeCell ref="FR4:FR5"/>
    <mergeCell ref="FS4:FS5"/>
    <mergeCell ref="FT4:FT5"/>
    <mergeCell ref="FU4:FU5"/>
    <mergeCell ref="FZ4:FZ5"/>
    <mergeCell ref="GA4:GA5"/>
    <mergeCell ref="GB4:GB5"/>
    <mergeCell ref="GC4:GC5"/>
    <mergeCell ref="GD4:GD5"/>
    <mergeCell ref="GE4:GE5"/>
    <mergeCell ref="GF4:GF5"/>
    <mergeCell ref="GK4:GK5"/>
    <mergeCell ref="GL4:GL5"/>
    <mergeCell ref="GM4:GM5"/>
    <mergeCell ref="GN4:GN5"/>
    <mergeCell ref="GO4:GO5"/>
    <mergeCell ref="GP4:GP5"/>
    <mergeCell ref="GQ4:GQ5"/>
    <mergeCell ref="GV4:GV5"/>
    <mergeCell ref="GW4:GW5"/>
    <mergeCell ref="GX4:GX5"/>
    <mergeCell ref="GY4:GY5"/>
    <mergeCell ref="GZ4:GZ5"/>
    <mergeCell ref="HA4:HA5"/>
    <mergeCell ref="HB4:HB5"/>
  </mergeCells>
  <printOptions/>
  <pageMargins left="0.75" right="0.75" top="1" bottom="1" header="0.5" footer="0.5"/>
  <pageSetup horizontalDpi="600" verticalDpi="600" orientation="portrait" paperSize="9" scale="71"/>
  <colBreaks count="1" manualBreakCount="1">
    <brk id="1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D20"/>
  <sheetViews>
    <sheetView zoomScaleSheetLayoutView="100" workbookViewId="0" topLeftCell="A1">
      <selection activeCell="C23" sqref="C23"/>
    </sheetView>
  </sheetViews>
  <sheetFormatPr defaultColWidth="9.00390625" defaultRowHeight="14.25"/>
  <cols>
    <col min="1" max="1" width="9.375" style="0" customWidth="1"/>
    <col min="2" max="3" width="11.50390625" style="4" customWidth="1"/>
    <col min="4" max="4" width="8.375" style="2" customWidth="1"/>
  </cols>
  <sheetData>
    <row r="1" spans="1:4" ht="14.25">
      <c r="A1" t="s">
        <v>138</v>
      </c>
      <c r="B1" s="4" t="s">
        <v>139</v>
      </c>
      <c r="C1" s="4" t="s">
        <v>140</v>
      </c>
      <c r="D1" s="2" t="s">
        <v>141</v>
      </c>
    </row>
    <row r="2" spans="1:4" ht="14.25">
      <c r="A2" s="6" t="s">
        <v>33</v>
      </c>
      <c r="B2" s="4">
        <f>'产险渠道报表1'!C9</f>
        <v>208318.41</v>
      </c>
      <c r="C2" s="4">
        <f>'产险县域2'!M25</f>
        <v>208318.42</v>
      </c>
      <c r="D2" s="2">
        <f>B2/B$19</f>
        <v>0.5848422171749597</v>
      </c>
    </row>
    <row r="3" spans="1:4" ht="14.25">
      <c r="A3" s="6" t="s">
        <v>34</v>
      </c>
      <c r="B3" s="4">
        <f>'产险渠道报表1'!C10</f>
        <v>28033.041476999886</v>
      </c>
      <c r="C3" s="4">
        <f>'产险县域2'!W25</f>
        <v>28033.041843999894</v>
      </c>
      <c r="D3" s="2">
        <f aca="true" t="shared" si="0" ref="D3:D19">B3/B$19</f>
        <v>0.07870118695494181</v>
      </c>
    </row>
    <row r="4" spans="1:4" ht="14.25">
      <c r="A4" s="6" t="s">
        <v>35</v>
      </c>
      <c r="B4" s="4">
        <f>'产险渠道报表1'!C11</f>
        <v>47218.79288113208</v>
      </c>
      <c r="C4" s="4">
        <f>'产险县域2'!AG25</f>
        <v>47218.79288113208</v>
      </c>
      <c r="D4" s="2">
        <f t="shared" si="0"/>
        <v>0.13256410473239733</v>
      </c>
    </row>
    <row r="5" spans="1:4" ht="14.25">
      <c r="A5" s="6" t="s">
        <v>36</v>
      </c>
      <c r="B5" s="4">
        <f>'产险渠道报表1'!C12</f>
        <v>2619.5899999999997</v>
      </c>
      <c r="C5" s="4">
        <f>'产险县域2'!AQ25</f>
        <v>2619.5899999999997</v>
      </c>
      <c r="D5" s="2">
        <f t="shared" si="0"/>
        <v>0.0073543515606198815</v>
      </c>
    </row>
    <row r="6" spans="1:4" ht="14.25">
      <c r="A6" s="6" t="s">
        <v>37</v>
      </c>
      <c r="B6" s="4">
        <f>'产险渠道报表1'!C13</f>
        <v>12935.847899999999</v>
      </c>
      <c r="C6" s="4">
        <f>'产险县域2'!BA25</f>
        <v>12935.847999999998</v>
      </c>
      <c r="D6" s="2">
        <f t="shared" si="0"/>
        <v>0.03631666527636249</v>
      </c>
    </row>
    <row r="7" spans="1:4" ht="14.25">
      <c r="A7" s="6" t="s">
        <v>38</v>
      </c>
      <c r="B7" s="4">
        <f>'产险渠道报表1'!C14</f>
        <v>2657.73</v>
      </c>
      <c r="C7" s="4">
        <f>'产险县域2'!BK25</f>
        <v>2657.72</v>
      </c>
      <c r="D7" s="2">
        <f t="shared" si="0"/>
        <v>0.007461427465063724</v>
      </c>
    </row>
    <row r="8" spans="1:4" ht="14.25">
      <c r="A8" s="6" t="s">
        <v>39</v>
      </c>
      <c r="B8" s="4">
        <f>'产险渠道报表1'!C15</f>
        <v>3462.9399999999996</v>
      </c>
      <c r="C8" s="4">
        <f>'产险县域2'!BU25</f>
        <v>3462.9602739999987</v>
      </c>
      <c r="D8" s="2">
        <f t="shared" si="0"/>
        <v>0.00972200924317661</v>
      </c>
    </row>
    <row r="9" spans="1:4" ht="14.25">
      <c r="A9" s="6" t="s">
        <v>40</v>
      </c>
      <c r="B9" s="4">
        <f>'产险渠道报表1'!C16</f>
        <v>255.05999999999997</v>
      </c>
      <c r="C9" s="4">
        <f>'产险县域2'!CE25</f>
        <v>255.72</v>
      </c>
      <c r="D9" s="2">
        <f t="shared" si="0"/>
        <v>0.0007160666016635072</v>
      </c>
    </row>
    <row r="10" spans="1:4" ht="14.25">
      <c r="A10" s="6" t="s">
        <v>41</v>
      </c>
      <c r="B10" s="4">
        <f>'产险渠道报表1'!C17</f>
        <v>8452.2381</v>
      </c>
      <c r="C10" s="4">
        <f>'产险县域2'!CY25</f>
        <v>8452.2278</v>
      </c>
      <c r="D10" s="2">
        <f t="shared" si="0"/>
        <v>0.02372918298721015</v>
      </c>
    </row>
    <row r="11" spans="1:4" ht="14.25">
      <c r="A11" s="6" t="s">
        <v>42</v>
      </c>
      <c r="B11" s="4">
        <f>'产险渠道报表1'!C18</f>
        <v>26106.639872000007</v>
      </c>
      <c r="C11" s="4">
        <f>'产险县域2'!CO25</f>
        <v>26106.63</v>
      </c>
      <c r="D11" s="2">
        <f t="shared" si="0"/>
        <v>0.07329292281814502</v>
      </c>
    </row>
    <row r="12" spans="1:4" ht="14.25">
      <c r="A12" s="6" t="s">
        <v>43</v>
      </c>
      <c r="B12" s="4">
        <f>'产险渠道报表1'!C19</f>
        <v>575.84</v>
      </c>
      <c r="C12" s="4">
        <f>'产险县域2'!DI25</f>
        <v>575.84</v>
      </c>
      <c r="D12" s="2">
        <f t="shared" si="0"/>
        <v>0.0016166384062648556</v>
      </c>
    </row>
    <row r="13" spans="1:4" ht="14.25">
      <c r="A13" s="6" t="s">
        <v>46</v>
      </c>
      <c r="B13" s="4">
        <f>'产险渠道报表1'!C20</f>
        <v>713.68</v>
      </c>
      <c r="C13" s="4">
        <f>'产险县域2'!DS25</f>
        <v>713.68</v>
      </c>
      <c r="D13" s="2">
        <f t="shared" si="0"/>
        <v>0.0020036164521101386</v>
      </c>
    </row>
    <row r="14" spans="1:4" ht="14.25">
      <c r="A14" s="6" t="s">
        <v>47</v>
      </c>
      <c r="B14" s="4">
        <f>'产险渠道报表1'!C21</f>
        <v>516.3399999999999</v>
      </c>
      <c r="C14" s="4">
        <f>'产险县域2'!EC25</f>
        <v>516.33</v>
      </c>
      <c r="D14" s="2">
        <f t="shared" si="0"/>
        <v>0.0014495955034224705</v>
      </c>
    </row>
    <row r="15" spans="1:4" ht="14.25">
      <c r="A15" s="6" t="s">
        <v>48</v>
      </c>
      <c r="B15" s="4">
        <f>'产险渠道报表1'!C22</f>
        <v>976.2</v>
      </c>
      <c r="C15" s="4">
        <f>'产险县域2'!EM25</f>
        <v>976.2</v>
      </c>
      <c r="D15" s="2">
        <f t="shared" si="0"/>
        <v>0.002740626584113212</v>
      </c>
    </row>
    <row r="16" spans="1:4" ht="14.25">
      <c r="A16" s="6" t="s">
        <v>49</v>
      </c>
      <c r="B16" s="4">
        <f>'产险渠道报表1'!C23</f>
        <v>3813.363129566013</v>
      </c>
      <c r="C16" s="4">
        <f>'产险县域2'!EW25</f>
        <v>3813.363129566017</v>
      </c>
      <c r="D16" s="2">
        <f t="shared" si="0"/>
        <v>0.010705802466467702</v>
      </c>
    </row>
    <row r="17" spans="1:4" ht="14.25">
      <c r="A17" s="6" t="s">
        <v>50</v>
      </c>
      <c r="B17" s="4">
        <f>'产险渠道报表1'!C24</f>
        <v>1580.183902</v>
      </c>
      <c r="C17" s="4">
        <f>'产险县域2'!FG25</f>
        <v>1580.183902</v>
      </c>
      <c r="D17" s="2">
        <f t="shared" si="0"/>
        <v>0.004436277412014901</v>
      </c>
    </row>
    <row r="18" spans="1:4" ht="14.25">
      <c r="A18" s="6" t="s">
        <v>51</v>
      </c>
      <c r="B18" s="4">
        <f>'产险渠道报表1'!C25</f>
        <v>7960.0199999999995</v>
      </c>
      <c r="C18" s="4">
        <f>'产险县域2'!FQ25</f>
        <v>7960.020000000001</v>
      </c>
      <c r="D18" s="2">
        <f t="shared" si="0"/>
        <v>0.022347308361066225</v>
      </c>
    </row>
    <row r="19" spans="2:4" ht="14.25">
      <c r="B19" s="4">
        <f>SUM(B2:B18)</f>
        <v>356195.9172616981</v>
      </c>
      <c r="C19" s="4">
        <f>SUM(C2:C18)</f>
        <v>356196.5678306981</v>
      </c>
      <c r="D19" s="2">
        <f t="shared" si="0"/>
        <v>1</v>
      </c>
    </row>
    <row r="20" ht="14.25">
      <c r="C20" s="4">
        <f>B19-C19</f>
        <v>-0.6505689999903552</v>
      </c>
    </row>
  </sheetData>
  <sheetProtection/>
  <printOptions/>
  <pageMargins left="0.75" right="0.75" top="1" bottom="1" header="0.51" footer="0.51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0"/>
  <sheetViews>
    <sheetView zoomScaleSheetLayoutView="100" workbookViewId="0" topLeftCell="A1">
      <pane xSplit="1" ySplit="1" topLeftCell="B2" activePane="bottomRight" state="frozen"/>
      <selection pane="bottomRight" activeCell="I25" sqref="I25"/>
    </sheetView>
  </sheetViews>
  <sheetFormatPr defaultColWidth="9.00390625" defaultRowHeight="14.25"/>
  <cols>
    <col min="2" max="2" width="10.875" style="0" customWidth="1"/>
    <col min="3" max="3" width="7.375" style="0" customWidth="1"/>
    <col min="4" max="4" width="7.375" style="2" customWidth="1"/>
    <col min="5" max="5" width="9.375" style="2" customWidth="1"/>
    <col min="6" max="6" width="12.625" style="0" bestFit="1" customWidth="1"/>
    <col min="7" max="7" width="8.375" style="0" customWidth="1"/>
    <col min="8" max="8" width="11.50390625" style="0" customWidth="1"/>
    <col min="9" max="9" width="12.125" style="0" customWidth="1"/>
    <col min="10" max="10" width="12.00390625" style="0" customWidth="1"/>
  </cols>
  <sheetData>
    <row r="1" spans="1:9" ht="27">
      <c r="A1" s="3" t="s">
        <v>138</v>
      </c>
      <c r="B1" s="4" t="s">
        <v>139</v>
      </c>
      <c r="C1" t="s">
        <v>142</v>
      </c>
      <c r="D1" s="2" t="s">
        <v>141</v>
      </c>
      <c r="E1" s="2" t="s">
        <v>143</v>
      </c>
      <c r="F1" t="s">
        <v>144</v>
      </c>
      <c r="G1" t="s">
        <v>145</v>
      </c>
      <c r="H1" t="s">
        <v>146</v>
      </c>
      <c r="I1" t="s">
        <v>135</v>
      </c>
    </row>
    <row r="2" spans="1:10" ht="14.25">
      <c r="A2" s="5" t="s">
        <v>108</v>
      </c>
      <c r="B2" s="4">
        <f>'寿险报表县域1'!W24</f>
        <v>158869.59</v>
      </c>
      <c r="C2" s="6">
        <f>'寿险报表县域1'!Q24</f>
        <v>6317</v>
      </c>
      <c r="D2" s="2">
        <f>B2/B$20</f>
        <v>0.25989942764701446</v>
      </c>
      <c r="E2" s="2">
        <f>C2/C$20</f>
        <v>0.19476475303693655</v>
      </c>
      <c r="F2">
        <v>135673.53999999998</v>
      </c>
      <c r="G2">
        <v>5834</v>
      </c>
      <c r="H2" s="4">
        <f>B2-F2</f>
        <v>23196.050000000017</v>
      </c>
      <c r="I2" s="4">
        <f>'寿险报表县域1'!V24</f>
        <v>23196.05</v>
      </c>
      <c r="J2" s="4">
        <f>H2-I2</f>
        <v>0</v>
      </c>
    </row>
    <row r="3" spans="1:10" ht="14.25">
      <c r="A3" s="5" t="s">
        <v>109</v>
      </c>
      <c r="B3" s="4">
        <f>'寿险报表县域1'!AH24</f>
        <v>86893.20191360002</v>
      </c>
      <c r="C3" s="6">
        <f>'寿险报表县域1'!AB24</f>
        <v>3374</v>
      </c>
      <c r="D3" s="2">
        <f aca="true" t="shared" si="0" ref="D3:D19">B3/B$20</f>
        <v>0.14215114071711965</v>
      </c>
      <c r="E3" s="2">
        <f aca="true" t="shared" si="1" ref="E3:E19">C3/C$20</f>
        <v>0.10402663871246223</v>
      </c>
      <c r="F3">
        <v>83229.8511726</v>
      </c>
      <c r="G3">
        <v>3559</v>
      </c>
      <c r="H3" s="4">
        <f aca="true" t="shared" si="2" ref="H3:H20">B3-F3</f>
        <v>3663.3507410000166</v>
      </c>
      <c r="I3" s="4">
        <f>'寿险报表县域1'!AG24</f>
        <v>9521.930468</v>
      </c>
      <c r="J3" s="4">
        <f aca="true" t="shared" si="3" ref="J3:J20">H3-I3</f>
        <v>-5858.579726999984</v>
      </c>
    </row>
    <row r="4" spans="1:10" ht="14.25">
      <c r="A4" s="7" t="s">
        <v>110</v>
      </c>
      <c r="B4" s="4">
        <f>'寿险报表县域1'!AS24</f>
        <v>64099.97</v>
      </c>
      <c r="C4" s="6">
        <f>'寿险报表县域1'!AM24</f>
        <v>3616</v>
      </c>
      <c r="D4" s="2">
        <f t="shared" si="0"/>
        <v>0.10486302328337851</v>
      </c>
      <c r="E4" s="2">
        <f t="shared" si="1"/>
        <v>0.11148794474933711</v>
      </c>
      <c r="F4">
        <v>58937.54000000002</v>
      </c>
      <c r="G4">
        <v>3616</v>
      </c>
      <c r="H4" s="4">
        <f t="shared" si="2"/>
        <v>5162.4299999999785</v>
      </c>
      <c r="I4" s="4">
        <f>'寿险报表县域1'!AR24</f>
        <v>5162.42</v>
      </c>
      <c r="J4" s="4">
        <f t="shared" si="3"/>
        <v>0.009999999978390406</v>
      </c>
    </row>
    <row r="5" spans="1:10" ht="14.25">
      <c r="A5" s="7" t="s">
        <v>111</v>
      </c>
      <c r="B5" s="4">
        <f>'寿险报表县域1'!BD24</f>
        <v>30116.675599000002</v>
      </c>
      <c r="C5" s="6">
        <f>'寿险报表县域1'!AX24</f>
        <v>1887</v>
      </c>
      <c r="D5" s="2">
        <f t="shared" si="0"/>
        <v>0.0492687540190096</v>
      </c>
      <c r="E5" s="2">
        <f t="shared" si="1"/>
        <v>0.05817968798174755</v>
      </c>
      <c r="F5">
        <v>27793.344447999996</v>
      </c>
      <c r="G5">
        <v>1845</v>
      </c>
      <c r="H5" s="4">
        <f t="shared" si="2"/>
        <v>2323.331151000006</v>
      </c>
      <c r="I5" s="4">
        <f>'寿险报表县域1'!BC24</f>
        <v>2323.3311509999994</v>
      </c>
      <c r="J5" s="4">
        <f t="shared" si="3"/>
        <v>6.366462912410498E-12</v>
      </c>
    </row>
    <row r="6" spans="1:10" ht="14.25">
      <c r="A6" s="5" t="s">
        <v>112</v>
      </c>
      <c r="B6" s="4">
        <f>'寿险报表县域1'!BO24</f>
        <v>17930.869479999998</v>
      </c>
      <c r="C6" s="6">
        <f>'寿险报表县域1'!BI24</f>
        <v>2645</v>
      </c>
      <c r="D6" s="2">
        <f t="shared" si="0"/>
        <v>0.029333635940429627</v>
      </c>
      <c r="E6" s="2">
        <f t="shared" si="1"/>
        <v>0.08155022507245484</v>
      </c>
      <c r="F6">
        <v>15116.95</v>
      </c>
      <c r="G6">
        <v>2635</v>
      </c>
      <c r="H6" s="4">
        <f t="shared" si="2"/>
        <v>2813.919479999997</v>
      </c>
      <c r="I6" s="4">
        <f>'寿险报表县域1'!BN24</f>
        <v>2813.91948</v>
      </c>
      <c r="J6" s="4">
        <f t="shared" si="3"/>
        <v>0</v>
      </c>
    </row>
    <row r="7" spans="1:10" ht="14.25">
      <c r="A7" s="7" t="s">
        <v>113</v>
      </c>
      <c r="B7" s="4">
        <f>'寿险报表县域1'!BZ24</f>
        <v>63378.051968000014</v>
      </c>
      <c r="C7" s="6">
        <f>'寿险报表县域1'!BT24</f>
        <v>3923</v>
      </c>
      <c r="D7" s="2">
        <f t="shared" si="0"/>
        <v>0.10368201637497738</v>
      </c>
      <c r="E7" s="2">
        <f t="shared" si="1"/>
        <v>0.12095332058950484</v>
      </c>
      <c r="F7">
        <v>59053.48499400001</v>
      </c>
      <c r="G7">
        <v>4450</v>
      </c>
      <c r="H7" s="4">
        <f t="shared" si="2"/>
        <v>4324.566974000001</v>
      </c>
      <c r="I7" s="4">
        <f>'寿险报表县域1'!BY24</f>
        <v>4324.566974000007</v>
      </c>
      <c r="J7" s="4">
        <f t="shared" si="3"/>
        <v>0</v>
      </c>
    </row>
    <row r="8" spans="1:10" ht="14.25">
      <c r="A8" s="7" t="s">
        <v>114</v>
      </c>
      <c r="B8" s="4">
        <f>'寿险报表县域1'!CK24</f>
        <v>4180.84</v>
      </c>
      <c r="C8" s="6">
        <f>'寿险报表县域1'!CE24</f>
        <v>218</v>
      </c>
      <c r="D8" s="2">
        <f t="shared" si="0"/>
        <v>0.0068395589305904544</v>
      </c>
      <c r="E8" s="2">
        <f t="shared" si="1"/>
        <v>0.0067213418018129125</v>
      </c>
      <c r="F8">
        <v>3845.93</v>
      </c>
      <c r="G8">
        <v>197</v>
      </c>
      <c r="H8" s="4">
        <f t="shared" si="2"/>
        <v>334.90999999999985</v>
      </c>
      <c r="I8" s="4">
        <f>'寿险报表县域1'!CJ24</f>
        <v>1058.64</v>
      </c>
      <c r="J8" s="4">
        <f t="shared" si="3"/>
        <v>-723.7300000000002</v>
      </c>
    </row>
    <row r="9" spans="1:10" s="1" customFormat="1" ht="14.25">
      <c r="A9" s="5" t="s">
        <v>115</v>
      </c>
      <c r="B9" s="5">
        <f>'寿险报表县域1'!CV24</f>
        <v>5196.74</v>
      </c>
      <c r="C9" s="8">
        <f>'寿险报表县域1'!CP24</f>
        <v>411</v>
      </c>
      <c r="D9" s="9">
        <f t="shared" si="0"/>
        <v>0.008501499573520307</v>
      </c>
      <c r="E9" s="9">
        <f t="shared" si="1"/>
        <v>0.01267188752543627</v>
      </c>
      <c r="F9" s="1">
        <v>4753.17</v>
      </c>
      <c r="G9" s="1">
        <v>418</v>
      </c>
      <c r="H9" s="5">
        <f t="shared" si="2"/>
        <v>443.5699999999997</v>
      </c>
      <c r="I9" s="5">
        <f>'寿险报表县域1'!CU24</f>
        <v>408.62000000000006</v>
      </c>
      <c r="J9" s="4">
        <f t="shared" si="3"/>
        <v>34.94999999999965</v>
      </c>
    </row>
    <row r="10" spans="1:10" s="1" customFormat="1" ht="14.25">
      <c r="A10" s="5" t="s">
        <v>116</v>
      </c>
      <c r="B10" s="5">
        <f>'寿险报表县域1'!DG24</f>
        <v>38259.96445200001</v>
      </c>
      <c r="C10" s="8">
        <f>'寿险报表县域1'!DA24</f>
        <v>1758</v>
      </c>
      <c r="D10" s="9">
        <f t="shared" si="0"/>
        <v>0.06259059938953655</v>
      </c>
      <c r="E10" s="9">
        <f t="shared" si="1"/>
        <v>0.05420238021828945</v>
      </c>
      <c r="F10" s="1">
        <v>72069.68704100001</v>
      </c>
      <c r="G10" s="1">
        <v>1619</v>
      </c>
      <c r="H10" s="5">
        <f t="shared" si="2"/>
        <v>-33809.722589000005</v>
      </c>
      <c r="I10" s="5">
        <f>'寿险报表县域1'!DF24</f>
        <v>1814.5299999999997</v>
      </c>
      <c r="J10" s="4">
        <f t="shared" si="3"/>
        <v>-35624.252589</v>
      </c>
    </row>
    <row r="11" spans="1:10" s="1" customFormat="1" ht="14.25">
      <c r="A11" s="5" t="s">
        <v>117</v>
      </c>
      <c r="B11" s="5">
        <f>'寿险报表县域1'!DR24</f>
        <v>3690.78</v>
      </c>
      <c r="C11" s="8">
        <f>'寿险报表县域1'!DL24</f>
        <v>743</v>
      </c>
      <c r="D11" s="9">
        <f t="shared" si="0"/>
        <v>0.006037855385483453</v>
      </c>
      <c r="E11" s="9">
        <f t="shared" si="1"/>
        <v>0.02290805944379355</v>
      </c>
      <c r="F11" s="1">
        <v>3444.31</v>
      </c>
      <c r="G11" s="1">
        <v>737</v>
      </c>
      <c r="H11" s="5">
        <f t="shared" si="2"/>
        <v>246.47000000000025</v>
      </c>
      <c r="I11" s="5">
        <f>'寿险报表县域1'!DQ24</f>
        <v>246.47</v>
      </c>
      <c r="J11" s="4">
        <f t="shared" si="3"/>
        <v>2.5579538487363607E-13</v>
      </c>
    </row>
    <row r="12" spans="1:10" s="1" customFormat="1" ht="14.25">
      <c r="A12" s="5" t="s">
        <v>118</v>
      </c>
      <c r="B12" s="5">
        <f>'寿险报表县域1'!EC24</f>
        <v>31620.483892</v>
      </c>
      <c r="C12" s="8">
        <f>'寿险报表县域1'!DW24</f>
        <v>1165</v>
      </c>
      <c r="D12" s="9">
        <f t="shared" si="0"/>
        <v>0.0517288781663781</v>
      </c>
      <c r="E12" s="9">
        <f t="shared" si="1"/>
        <v>0.03591909724363322</v>
      </c>
      <c r="F12" s="1">
        <v>30257.274559999998</v>
      </c>
      <c r="G12" s="1">
        <v>1236</v>
      </c>
      <c r="H12" s="5">
        <f t="shared" si="2"/>
        <v>1363.2093320000022</v>
      </c>
      <c r="I12" s="5">
        <f>'寿险报表县域1'!EB24</f>
        <v>1363.199293</v>
      </c>
      <c r="J12" s="4">
        <f t="shared" si="3"/>
        <v>0.010039000002279863</v>
      </c>
    </row>
    <row r="13" spans="1:10" s="1" customFormat="1" ht="14.25">
      <c r="A13" s="5" t="s">
        <v>119</v>
      </c>
      <c r="B13" s="5">
        <f>'寿险报表县域1'!EN24</f>
        <v>5422.03</v>
      </c>
      <c r="C13" s="8">
        <f>'寿险报表县域1'!EH24</f>
        <v>413</v>
      </c>
      <c r="D13" s="9">
        <f t="shared" si="0"/>
        <v>0.008870058100388763</v>
      </c>
      <c r="E13" s="9">
        <f t="shared" si="1"/>
        <v>0.012733551211691434</v>
      </c>
      <c r="F13" s="1">
        <v>4861.240000000001</v>
      </c>
      <c r="G13" s="1">
        <v>406</v>
      </c>
      <c r="H13" s="5">
        <f t="shared" si="2"/>
        <v>560.789999999999</v>
      </c>
      <c r="I13" s="5">
        <f>'寿险报表县域1'!EM24</f>
        <v>466.49</v>
      </c>
      <c r="J13" s="4">
        <f t="shared" si="3"/>
        <v>94.29999999999905</v>
      </c>
    </row>
    <row r="14" spans="1:10" s="1" customFormat="1" ht="14.25">
      <c r="A14" s="5" t="s">
        <v>120</v>
      </c>
      <c r="B14" s="5">
        <f>'寿险报表县域1'!EY24</f>
        <v>10088.95</v>
      </c>
      <c r="C14" s="8">
        <f>'寿险报表县域1'!ES24</f>
        <v>430</v>
      </c>
      <c r="D14" s="9">
        <f t="shared" si="0"/>
        <v>0.0165048095772095</v>
      </c>
      <c r="E14" s="9">
        <f t="shared" si="1"/>
        <v>0.013257692544860332</v>
      </c>
      <c r="F14" s="1">
        <v>9669.73</v>
      </c>
      <c r="G14" s="1">
        <v>343</v>
      </c>
      <c r="H14" s="5">
        <f t="shared" si="2"/>
        <v>419.22000000000116</v>
      </c>
      <c r="I14" s="5">
        <f>'寿险报表县域1'!EX24</f>
        <v>418.9200000000001</v>
      </c>
      <c r="J14" s="4">
        <f t="shared" si="3"/>
        <v>0.3000000000010914</v>
      </c>
    </row>
    <row r="15" spans="1:10" ht="14.25">
      <c r="A15" s="7" t="s">
        <v>121</v>
      </c>
      <c r="B15" s="4">
        <f>'寿险报表县域1'!FJ24</f>
        <v>18986.93</v>
      </c>
      <c r="C15" s="6">
        <f>'寿险报表县域1'!FD24</f>
        <v>493</v>
      </c>
      <c r="D15" s="2">
        <f t="shared" si="0"/>
        <v>0.031061276357381727</v>
      </c>
      <c r="E15" s="2">
        <f t="shared" si="1"/>
        <v>0.015200098661898009</v>
      </c>
      <c r="F15">
        <v>18596.09</v>
      </c>
      <c r="G15">
        <v>502</v>
      </c>
      <c r="H15" s="4">
        <f t="shared" si="2"/>
        <v>390.84000000000015</v>
      </c>
      <c r="I15" s="4">
        <f>'寿险报表县域1'!FI24</f>
        <v>390.84</v>
      </c>
      <c r="J15" s="4">
        <f t="shared" si="3"/>
        <v>0</v>
      </c>
    </row>
    <row r="16" spans="1:10" ht="14.25">
      <c r="A16" s="7" t="s">
        <v>122</v>
      </c>
      <c r="B16" s="4">
        <f>'寿险报表县域1'!FU24</f>
        <v>66975.20000000001</v>
      </c>
      <c r="C16" s="6">
        <f>'寿险报表县域1'!FO24</f>
        <v>4909</v>
      </c>
      <c r="D16" s="2">
        <f t="shared" si="0"/>
        <v>0.10956669647441229</v>
      </c>
      <c r="E16" s="2">
        <f t="shared" si="1"/>
        <v>0.15135351791330084</v>
      </c>
      <c r="F16">
        <v>63286.24999999999</v>
      </c>
      <c r="G16">
        <v>2369</v>
      </c>
      <c r="H16" s="4">
        <f t="shared" si="2"/>
        <v>3688.950000000019</v>
      </c>
      <c r="I16" s="4">
        <f>'寿险报表县域1'!FT24</f>
        <v>3688.850000000001</v>
      </c>
      <c r="J16" s="4">
        <f t="shared" si="3"/>
        <v>0.10000000001809894</v>
      </c>
    </row>
    <row r="17" spans="1:10" ht="14.25">
      <c r="A17" s="4" t="s">
        <v>123</v>
      </c>
      <c r="B17" s="4">
        <f>'寿险报表县域1'!GF24</f>
        <v>993.48</v>
      </c>
      <c r="C17" s="6">
        <f>'寿险报表县域1'!FZ24</f>
        <v>0</v>
      </c>
      <c r="D17" s="2">
        <f t="shared" si="0"/>
        <v>0.0016252631065439014</v>
      </c>
      <c r="E17" s="2">
        <f t="shared" si="1"/>
        <v>0</v>
      </c>
      <c r="F17">
        <v>902.94</v>
      </c>
      <c r="G17">
        <v>0</v>
      </c>
      <c r="H17" s="4">
        <f t="shared" si="2"/>
        <v>90.53999999999996</v>
      </c>
      <c r="I17" s="4">
        <f>'寿险报表县域1'!GE24</f>
        <v>90.54</v>
      </c>
      <c r="J17" s="4">
        <f t="shared" si="3"/>
        <v>0</v>
      </c>
    </row>
    <row r="18" spans="1:10" ht="14.25">
      <c r="A18" s="4" t="s">
        <v>124</v>
      </c>
      <c r="B18" s="4">
        <f>'寿险报表县域1'!GQ24</f>
        <v>52.72</v>
      </c>
      <c r="C18" s="6">
        <f>'寿险报表县域1'!GK24</f>
        <v>0</v>
      </c>
      <c r="D18" s="2">
        <f t="shared" si="0"/>
        <v>8.62461961760624E-05</v>
      </c>
      <c r="E18" s="2">
        <f t="shared" si="1"/>
        <v>0</v>
      </c>
      <c r="F18">
        <v>111.667368</v>
      </c>
      <c r="G18">
        <v>0</v>
      </c>
      <c r="H18" s="4">
        <f t="shared" si="2"/>
        <v>-58.947368</v>
      </c>
      <c r="I18" s="4">
        <f>'寿险报表县域1'!GP24</f>
        <v>-90.58</v>
      </c>
      <c r="J18" s="4">
        <f t="shared" si="3"/>
        <v>31.632632</v>
      </c>
    </row>
    <row r="19" spans="1:10" ht="14.25">
      <c r="A19" s="4" t="s">
        <v>125</v>
      </c>
      <c r="B19" s="4">
        <f>'寿险报表县域1'!HB24</f>
        <v>4516.858071</v>
      </c>
      <c r="C19" s="6">
        <f>'寿险报表县域1'!GV24</f>
        <v>132</v>
      </c>
      <c r="D19" s="2">
        <f t="shared" si="0"/>
        <v>0.007389260760449484</v>
      </c>
      <c r="E19" s="2">
        <f t="shared" si="1"/>
        <v>0.004069803292840846</v>
      </c>
      <c r="F19">
        <v>4189.86938</v>
      </c>
      <c r="G19">
        <v>133</v>
      </c>
      <c r="H19" s="4">
        <f t="shared" si="2"/>
        <v>326.98869099999956</v>
      </c>
      <c r="I19" s="4">
        <f>'寿险报表县域1'!HA24</f>
        <v>326.988691</v>
      </c>
      <c r="J19" s="4">
        <f t="shared" si="3"/>
        <v>-4.547473508864641E-13</v>
      </c>
    </row>
    <row r="20" spans="2:10" ht="14.25">
      <c r="B20" s="4">
        <f>SUM(B2:B19)</f>
        <v>611273.3353756001</v>
      </c>
      <c r="C20" s="10">
        <f>SUM(C2:C19)</f>
        <v>32434</v>
      </c>
      <c r="D20" s="10">
        <f>SUM(D2:D19)</f>
        <v>0.9999999999999997</v>
      </c>
      <c r="E20" s="10">
        <f>SUM(E2:E19)</f>
        <v>1</v>
      </c>
      <c r="F20" s="4">
        <f>SUM(F2:F19)</f>
        <v>595792.8689636</v>
      </c>
      <c r="G20">
        <v>33436</v>
      </c>
      <c r="H20" s="4">
        <f t="shared" si="2"/>
        <v>15480.466412000125</v>
      </c>
      <c r="I20" s="4">
        <f>SUM(I2:I19)</f>
        <v>57525.72605699999</v>
      </c>
      <c r="J20" s="4">
        <f t="shared" si="3"/>
        <v>-42045.25964499987</v>
      </c>
    </row>
  </sheetData>
  <sheetProtection/>
  <printOptions/>
  <pageMargins left="0.75" right="0.75" top="1" bottom="1" header="0.51" footer="0.51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Administrator</cp:lastModifiedBy>
  <cp:lastPrinted>2016-09-22T02:51:58Z</cp:lastPrinted>
  <dcterms:created xsi:type="dcterms:W3CDTF">2008-02-21T01:39:52Z</dcterms:created>
  <dcterms:modified xsi:type="dcterms:W3CDTF">2019-09-26T07:31:55Z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  <property fmtid="{D5CDD505-2E9C-101B-9397-08002B2CF9AE}" pid="4" name="KSORubyTemplate">
    <vt:lpwstr>14</vt:lpwstr>
  </property>
</Properties>
</file>