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<sst xmlns="http://schemas.openxmlformats.org/spreadsheetml/2006/main" count="765" uniqueCount="145">
  <si>
    <t>赣州市财产保险公司保费、赔付情况（2019年7月）统计报表</t>
  </si>
  <si>
    <t xml:space="preserve">制表单位：赣州市保险行业协会                 填报日期 2019年8月15日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</si>
  <si>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</si>
  <si>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</si>
  <si>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</si>
  <si>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</si>
  <si>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</si>
  <si>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</si>
  <si>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</si>
  <si>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</si>
  <si>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</si>
  <si>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</si>
  <si>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</si>
  <si>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</si>
  <si>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</si>
  <si>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</si>
  <si>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</si>
  <si>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</si>
  <si>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</si>
  <si>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</si>
  <si>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</si>
  <si>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</si>
  <si>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</si>
  <si>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</si>
  <si>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</si>
  <si>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</si>
  <si>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</si>
  <si>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</si>
  <si>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</si>
  <si>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</si>
  <si>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</si>
  <si>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</si>
  <si>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</si>
  <si>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</si>
  <si>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</si>
  <si>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</si>
  <si>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</si>
  <si>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</si>
  <si>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</si>
  <si>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</si>
  <si>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</si>
  <si>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</si>
  <si>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</si>
  <si>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</si>
  <si>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</si>
  <si>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</si>
  <si>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</si>
  <si>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</si>
  <si>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</si>
  <si>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</si>
  <si>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</si>
  <si>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</si>
  <si>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赣州市财产保险公司县域原保费收入情况（2019年7</t>
    </r>
    <r>
      <rPr>
        <b/>
        <sz val="16"/>
        <rFont val="宋体"/>
        <family val="0"/>
      </rPr>
      <t>月）统计表</t>
    </r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</si>
  <si>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</si>
  <si>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</si>
  <si>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</si>
  <si>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</si>
  <si>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</si>
  <si>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</si>
  <si>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</si>
  <si>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</si>
  <si>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</si>
  <si>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</si>
  <si>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</si>
  <si>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</si>
  <si>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</si>
  <si>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</si>
  <si>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</si>
  <si>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</si>
  <si>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</si>
  <si>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</si>
  <si>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</si>
  <si>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</si>
  <si>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</si>
  <si>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</si>
  <si>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</si>
  <si>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</si>
  <si>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</si>
  <si>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</si>
  <si>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</si>
  <si>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</si>
  <si>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</si>
  <si>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</si>
  <si>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</si>
  <si>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</si>
  <si>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</si>
  <si>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</si>
  <si>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</si>
  <si>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</si>
  <si>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</si>
  <si>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</si>
  <si>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</si>
  <si>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</si>
  <si>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</si>
  <si>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</si>
  <si>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</si>
  <si>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</si>
  <si>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</si>
  <si>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</si>
  <si>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</si>
  <si>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</si>
  <si>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</si>
  <si>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</si>
  <si>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2019年7月赣州市寿险公司各县市保费收入月报表（累计）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</si>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</sst>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);[Red]\(0.0\)"/>
    <numFmt numFmtId="180" formatCode="0_);[Red]\(0\)"/>
    <numFmt numFmtId="181" formatCode="0.0000_);[Red]\(0.0000\)"/>
    <numFmt numFmtId="182" formatCode="[DBNum2][$RMB]General;[Red][DBNum2][$RMB]General"/>
    <numFmt numFmtId="183" formatCode="#,##0.00_ "/>
  </numFmts>
  <fonts count="5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sz val="16"/>
      <color indexed="8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Tahoma"/>
      <family val="2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4" fillId="6" borderId="1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>
      <alignment vertical="center"/>
      <protection/>
    </xf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9" fontId="4" fillId="0" borderId="0" applyFont="0" applyFill="0" applyBorder="0" applyAlignment="0" applyProtection="0"/>
    <xf numFmtId="0" fontId="12" fillId="0" borderId="0">
      <alignment vertical="center"/>
      <protection/>
    </xf>
    <xf numFmtId="0" fontId="26" fillId="0" borderId="5" applyNumberFormat="0" applyFill="0" applyAlignment="0" applyProtection="0"/>
    <xf numFmtId="9" fontId="4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3" fillId="6" borderId="6" applyNumberFormat="0" applyAlignment="0" applyProtection="0"/>
    <xf numFmtId="0" fontId="34" fillId="6" borderId="1" applyNumberFormat="0" applyAlignment="0" applyProtection="0"/>
    <xf numFmtId="0" fontId="42" fillId="12" borderId="7" applyNumberFormat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32" fillId="0" borderId="8" applyNumberFormat="0" applyFill="0" applyAlignment="0" applyProtection="0"/>
    <xf numFmtId="0" fontId="4" fillId="15" borderId="0" applyNumberFormat="0" applyBorder="0" applyAlignment="0" applyProtection="0"/>
    <xf numFmtId="0" fontId="40" fillId="0" borderId="9" applyNumberFormat="0" applyFill="0" applyAlignment="0" applyProtection="0"/>
    <xf numFmtId="0" fontId="30" fillId="3" borderId="0" applyNumberFormat="0" applyBorder="0" applyAlignment="0" applyProtection="0"/>
    <xf numFmtId="0" fontId="4" fillId="9" borderId="0" applyNumberFormat="0" applyBorder="0" applyAlignment="0" applyProtection="0"/>
    <xf numFmtId="0" fontId="41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33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20" borderId="0" applyNumberFormat="0" applyBorder="0" applyAlignment="0" applyProtection="0"/>
    <xf numFmtId="0" fontId="4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1" fillId="16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2" borderId="0" applyNumberFormat="0" applyBorder="0" applyAlignment="0" applyProtection="0"/>
    <xf numFmtId="0" fontId="43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47" fillId="0" borderId="0">
      <alignment vertical="center"/>
      <protection/>
    </xf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6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29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0" fillId="0" borderId="9" applyNumberFormat="0" applyFill="0" applyAlignment="0" applyProtection="0"/>
    <xf numFmtId="44" fontId="4" fillId="0" borderId="0" applyFont="0" applyFill="0" applyBorder="0" applyAlignment="0" applyProtection="0"/>
    <xf numFmtId="0" fontId="42" fillId="12" borderId="7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7" fillId="4" borderId="1" applyNumberFormat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8" fontId="7" fillId="0" borderId="15" xfId="125" applyNumberFormat="1" applyFont="1" applyFill="1" applyBorder="1" applyAlignment="1">
      <alignment horizontal="center" vertical="center"/>
      <protection/>
    </xf>
    <xf numFmtId="178" fontId="7" fillId="24" borderId="15" xfId="125" applyNumberFormat="1" applyFont="1" applyFill="1" applyBorder="1" applyAlignment="1">
      <alignment horizontal="center" vertical="center"/>
      <protection/>
    </xf>
    <xf numFmtId="178" fontId="7" fillId="25" borderId="15" xfId="125" applyNumberFormat="1" applyFont="1" applyFill="1" applyBorder="1" applyAlignment="1">
      <alignment horizontal="center" vertical="center"/>
      <protection/>
    </xf>
    <xf numFmtId="178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8" fontId="10" fillId="24" borderId="19" xfId="0" applyNumberFormat="1" applyFont="1" applyFill="1" applyBorder="1" applyAlignment="1">
      <alignment horizontal="center" vertical="center" wrapText="1"/>
    </xf>
    <xf numFmtId="178" fontId="15" fillId="24" borderId="19" xfId="0" applyNumberFormat="1" applyFont="1" applyFill="1" applyBorder="1" applyAlignment="1" applyProtection="1">
      <alignment horizontal="right" vertical="center"/>
      <protection locked="0"/>
    </xf>
    <xf numFmtId="178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8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8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8" fontId="49" fillId="0" borderId="19" xfId="148" applyNumberFormat="1" applyFont="1" applyFill="1" applyBorder="1" applyAlignment="1">
      <alignment horizontal="right" vertical="center"/>
      <protection/>
    </xf>
    <xf numFmtId="10" fontId="50" fillId="0" borderId="19" xfId="28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78" fontId="10" fillId="0" borderId="19" xfId="119" applyNumberFormat="1" applyFont="1" applyFill="1" applyBorder="1" applyAlignment="1">
      <alignment horizontal="center" vertical="center" wrapText="1"/>
      <protection/>
    </xf>
    <xf numFmtId="178" fontId="5" fillId="0" borderId="19" xfId="119" applyNumberFormat="1" applyFont="1" applyFill="1" applyBorder="1" applyAlignment="1">
      <alignment horizontal="center" vertical="center" wrapText="1"/>
      <protection/>
    </xf>
    <xf numFmtId="0" fontId="10" fillId="0" borderId="19" xfId="119" applyNumberFormat="1" applyFont="1" applyFill="1" applyBorder="1" applyAlignment="1" applyProtection="1">
      <alignment horizontal="center" vertical="center"/>
      <protection locked="0"/>
    </xf>
    <xf numFmtId="178" fontId="10" fillId="0" borderId="19" xfId="119" applyNumberFormat="1" applyFont="1" applyFill="1" applyBorder="1" applyAlignment="1">
      <alignment horizontal="center" vertical="center"/>
      <protection/>
    </xf>
    <xf numFmtId="0" fontId="10" fillId="0" borderId="0" xfId="119" applyNumberFormat="1" applyFont="1" applyAlignment="1">
      <alignment horizontal="center" vertical="center"/>
      <protection/>
    </xf>
    <xf numFmtId="178" fontId="50" fillId="0" borderId="19" xfId="114" applyNumberFormat="1" applyFont="1" applyFill="1" applyBorder="1" applyAlignment="1">
      <alignment horizontal="right" vertical="center" wrapText="1"/>
      <protection/>
    </xf>
    <xf numFmtId="178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8" fontId="10" fillId="24" borderId="19" xfId="0" applyNumberFormat="1" applyFont="1" applyFill="1" applyBorder="1" applyAlignment="1" applyProtection="1">
      <alignment horizontal="right" vertical="center"/>
      <protection locked="0"/>
    </xf>
    <xf numFmtId="178" fontId="10" fillId="24" borderId="19" xfId="124" applyNumberFormat="1" applyFont="1" applyFill="1" applyBorder="1" applyAlignment="1" applyProtection="1">
      <alignment horizontal="right" vertical="center"/>
      <protection locked="0"/>
    </xf>
    <xf numFmtId="183" fontId="53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3" fillId="0" borderId="21" xfId="82" applyNumberFormat="1" applyFont="1" applyFill="1" applyBorder="1" applyAlignment="1" applyProtection="1">
      <alignment horizontal="right" vertical="center" wrapText="1"/>
      <protection locked="0"/>
    </xf>
    <xf numFmtId="178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8" fillId="0" borderId="19" xfId="119" applyNumberFormat="1" applyFont="1" applyBorder="1" applyAlignment="1" applyProtection="1">
      <alignment horizontal="center" vertical="center"/>
      <protection locked="0"/>
    </xf>
    <xf numFmtId="176" fontId="54" fillId="0" borderId="19" xfId="119" applyNumberFormat="1" applyFont="1" applyBorder="1" applyAlignment="1" applyProtection="1">
      <alignment horizontal="center" vertical="center"/>
      <protection locked="0"/>
    </xf>
    <xf numFmtId="176" fontId="18" fillId="0" borderId="19" xfId="119" applyNumberFormat="1" applyFont="1" applyBorder="1" applyAlignment="1" applyProtection="1">
      <alignment horizontal="center" vertical="center" wrapText="1"/>
      <protection locked="0"/>
    </xf>
    <xf numFmtId="176" fontId="54" fillId="0" borderId="19" xfId="119" applyNumberFormat="1" applyFont="1" applyBorder="1" applyAlignment="1" applyProtection="1">
      <alignment horizontal="center" vertical="center" wrapText="1"/>
      <protection locked="0"/>
    </xf>
    <xf numFmtId="178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19" applyNumberFormat="1" applyFont="1" applyBorder="1" applyAlignment="1" applyProtection="1">
      <alignment horizontal="center" vertical="center" wrapText="1"/>
      <protection locked="0"/>
    </xf>
    <xf numFmtId="176" fontId="10" fillId="0" borderId="19" xfId="119" applyNumberFormat="1" applyFont="1" applyBorder="1" applyAlignment="1" applyProtection="1">
      <alignment horizontal="center" vertical="center"/>
      <protection locked="0"/>
    </xf>
    <xf numFmtId="178" fontId="50" fillId="24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19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9" applyNumberFormat="1" applyFont="1" applyBorder="1" applyAlignment="1">
      <alignment horizontal="center" vertical="center"/>
      <protection/>
    </xf>
    <xf numFmtId="176" fontId="18" fillId="0" borderId="18" xfId="119" applyNumberFormat="1" applyFont="1" applyBorder="1" applyAlignment="1" applyProtection="1">
      <alignment horizontal="center" vertical="center" wrapText="1"/>
      <protection locked="0"/>
    </xf>
    <xf numFmtId="176" fontId="18" fillId="0" borderId="19" xfId="119" applyNumberFormat="1" applyFont="1" applyFill="1" applyBorder="1" applyAlignment="1" applyProtection="1">
      <alignment horizontal="center" vertical="center"/>
      <protection locked="0"/>
    </xf>
    <xf numFmtId="176" fontId="18" fillId="0" borderId="18" xfId="119" applyNumberFormat="1" applyFont="1" applyFill="1" applyBorder="1" applyAlignment="1" applyProtection="1">
      <alignment horizontal="center" vertical="center"/>
      <protection locked="0"/>
    </xf>
    <xf numFmtId="176" fontId="10" fillId="0" borderId="0" xfId="119" applyNumberFormat="1" applyFont="1" applyAlignment="1">
      <alignment horizontal="center" vertical="center"/>
      <protection/>
    </xf>
    <xf numFmtId="176" fontId="53" fillId="0" borderId="0" xfId="122" applyNumberFormat="1" applyFont="1" applyAlignment="1">
      <alignment horizontal="center" vertical="center"/>
      <protection/>
    </xf>
    <xf numFmtId="176" fontId="53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8" fontId="10" fillId="0" borderId="19" xfId="122" applyNumberFormat="1" applyFont="1" applyFill="1" applyBorder="1" applyAlignment="1">
      <alignment horizontal="center" vertical="center"/>
      <protection/>
    </xf>
    <xf numFmtId="178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8" fontId="50" fillId="24" borderId="19" xfId="123" applyNumberFormat="1" applyFont="1" applyFill="1" applyBorder="1" applyAlignment="1" applyProtection="1">
      <alignment horizontal="right" vertical="center"/>
      <protection locked="0"/>
    </xf>
    <xf numFmtId="178" fontId="50" fillId="24" borderId="19" xfId="131" applyNumberFormat="1" applyFont="1" applyFill="1" applyBorder="1" applyAlignment="1" applyProtection="1">
      <alignment horizontal="right" vertical="center"/>
      <protection locked="0"/>
    </xf>
    <xf numFmtId="178" fontId="50" fillId="24" borderId="19" xfId="131" applyNumberFormat="1" applyFont="1" applyFill="1" applyBorder="1" applyAlignment="1">
      <alignment horizontal="right" vertical="center"/>
      <protection/>
    </xf>
    <xf numFmtId="178" fontId="10" fillId="24" borderId="19" xfId="123" applyNumberFormat="1" applyFont="1" applyFill="1" applyBorder="1" applyAlignment="1" applyProtection="1">
      <alignment horizontal="right" vertical="center"/>
      <protection locked="0"/>
    </xf>
    <xf numFmtId="178" fontId="50" fillId="24" borderId="19" xfId="128" applyNumberFormat="1" applyFont="1" applyFill="1" applyBorder="1" applyAlignment="1" applyProtection="1">
      <alignment horizontal="right" vertical="center"/>
      <protection locked="0"/>
    </xf>
    <xf numFmtId="178" fontId="50" fillId="24" borderId="19" xfId="128" applyNumberFormat="1" applyFont="1" applyFill="1" applyBorder="1" applyAlignment="1">
      <alignment horizontal="right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6" fontId="5" fillId="24" borderId="19" xfId="0" applyNumberFormat="1" applyFont="1" applyFill="1" applyBorder="1" applyAlignment="1">
      <alignment horizontal="center" vertical="center"/>
    </xf>
    <xf numFmtId="176" fontId="5" fillId="0" borderId="19" xfId="119" applyNumberFormat="1" applyFont="1" applyBorder="1" applyAlignment="1" applyProtection="1">
      <alignment horizontal="center" vertical="center"/>
      <protection locked="0"/>
    </xf>
    <xf numFmtId="176" fontId="5" fillId="0" borderId="22" xfId="119" applyNumberFormat="1" applyFont="1" applyBorder="1" applyAlignment="1" applyProtection="1">
      <alignment horizontal="center" vertical="center" wrapText="1"/>
      <protection locked="0"/>
    </xf>
    <xf numFmtId="176" fontId="5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5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0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5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6" fontId="5" fillId="24" borderId="19" xfId="1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60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百分比 4" xfId="41"/>
    <cellStyle name="标题 2" xfId="42"/>
    <cellStyle name="百分比 5" xfId="43"/>
    <cellStyle name="_ET_STYLE_NoName_00_ 2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百分比 8" xfId="106"/>
    <cellStyle name="标题 5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15" xfId="119"/>
    <cellStyle name="常规 20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常规 2 5" xfId="133"/>
    <cellStyle name="强调文字颜色 4 2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常规_赣州市财产保险公司保费、赔付情况统计报表 2" xfId="150"/>
    <cellStyle name="强调文字颜色 2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859301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372043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85725</xdr:rowOff>
    </xdr:from>
    <xdr:to>
      <xdr:col>17</xdr:col>
      <xdr:colOff>38100</xdr:colOff>
      <xdr:row>28</xdr:row>
      <xdr:rowOff>0</xdr:rowOff>
    </xdr:to>
    <xdr:graphicFrame>
      <xdr:nvGraphicFramePr>
        <xdr:cNvPr id="1" name="Chart 366"/>
        <xdr:cNvGraphicFramePr/>
      </xdr:nvGraphicFramePr>
      <xdr:xfrm>
        <a:off x="3152775" y="857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9525</xdr:rowOff>
    </xdr:from>
    <xdr:to>
      <xdr:col>15</xdr:col>
      <xdr:colOff>638175</xdr:colOff>
      <xdr:row>32</xdr:row>
      <xdr:rowOff>47625</xdr:rowOff>
    </xdr:to>
    <xdr:graphicFrame>
      <xdr:nvGraphicFramePr>
        <xdr:cNvPr id="1" name="Chart 400"/>
        <xdr:cNvGraphicFramePr/>
      </xdr:nvGraphicFramePr>
      <xdr:xfrm>
        <a:off x="3152775" y="9525"/>
        <a:ext cx="85820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Zeros="0" tabSelected="1" zoomScaleSheetLayoutView="85" workbookViewId="0" topLeftCell="A1">
      <pane xSplit="4" ySplit="6" topLeftCell="E7" activePane="bottomRight" state="frozen"/>
      <selection pane="bottomRight" activeCell="D11" sqref="D11"/>
    </sheetView>
  </sheetViews>
  <sheetFormatPr defaultColWidth="9.00390625" defaultRowHeight="14.25"/>
  <cols>
    <col min="1" max="1" width="8.50390625" style="171" bestFit="1" customWidth="1"/>
    <col min="2" max="3" width="12.25390625" style="171" customWidth="1"/>
    <col min="4" max="4" width="10.625" style="171" bestFit="1" customWidth="1"/>
    <col min="5" max="5" width="11.75390625" style="171" bestFit="1" customWidth="1"/>
    <col min="6" max="6" width="10.375" style="171" bestFit="1" customWidth="1"/>
    <col min="7" max="7" width="11.50390625" style="169" bestFit="1" customWidth="1"/>
    <col min="8" max="8" width="9.625" style="169" bestFit="1" customWidth="1"/>
    <col min="9" max="9" width="10.625" style="171" bestFit="1" customWidth="1"/>
    <col min="10" max="10" width="10.375" style="171" bestFit="1" customWidth="1"/>
    <col min="11" max="11" width="11.50390625" style="171" bestFit="1" customWidth="1"/>
    <col min="12" max="12" width="10.375" style="171" bestFit="1" customWidth="1"/>
    <col min="13" max="13" width="12.625" style="169" bestFit="1" customWidth="1"/>
    <col min="14" max="14" width="9.125" style="171" bestFit="1" customWidth="1"/>
    <col min="15" max="15" width="9.625" style="171" bestFit="1" customWidth="1"/>
    <col min="16" max="16" width="9.50390625" style="171" bestFit="1" customWidth="1"/>
    <col min="17" max="17" width="9.375" style="171" bestFit="1" customWidth="1"/>
    <col min="18" max="18" width="9.50390625" style="171" bestFit="1" customWidth="1"/>
    <col min="19" max="19" width="10.375" style="171" bestFit="1" customWidth="1"/>
    <col min="20" max="20" width="9.375" style="171" bestFit="1" customWidth="1"/>
    <col min="21" max="21" width="10.125" style="171" bestFit="1" customWidth="1"/>
    <col min="22" max="22" width="9.375" style="171" bestFit="1" customWidth="1"/>
    <col min="23" max="23" width="9.50390625" style="171" bestFit="1" customWidth="1"/>
    <col min="24" max="24" width="8.50390625" style="171" bestFit="1" customWidth="1"/>
    <col min="25" max="25" width="9.50390625" style="171" bestFit="1" customWidth="1"/>
    <col min="26" max="27" width="10.375" style="171" bestFit="1" customWidth="1"/>
    <col min="28" max="28" width="11.50390625" style="171" bestFit="1" customWidth="1"/>
    <col min="29" max="29" width="12.625" style="169" bestFit="1" customWidth="1"/>
    <col min="30" max="30" width="9.375" style="171" customWidth="1"/>
    <col min="31" max="31" width="10.375" style="171" customWidth="1"/>
    <col min="32" max="32" width="8.375" style="169" bestFit="1" customWidth="1"/>
    <col min="33" max="33" width="9.375" style="169" bestFit="1" customWidth="1"/>
    <col min="34" max="34" width="9.125" style="171" customWidth="1"/>
    <col min="35" max="35" width="10.125" style="171" customWidth="1"/>
    <col min="36" max="36" width="14.125" style="172" customWidth="1"/>
    <col min="37" max="37" width="12.50390625" style="172" customWidth="1"/>
    <col min="38" max="38" width="8.00390625" style="171" customWidth="1"/>
    <col min="39" max="39" width="9.375" style="171" bestFit="1" customWidth="1"/>
    <col min="40" max="40" width="11.50390625" style="171" bestFit="1" customWidth="1"/>
    <col min="41" max="41" width="12.375" style="171" bestFit="1" customWidth="1"/>
  </cols>
  <sheetData>
    <row r="1" spans="1:41" s="168" customFormat="1" ht="33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17"/>
      <c r="AK1" s="217"/>
      <c r="AL1" s="173"/>
      <c r="AM1" s="173"/>
      <c r="AN1" s="173"/>
      <c r="AO1" s="173"/>
    </row>
    <row r="2" spans="1:41" s="168" customFormat="1" ht="27.7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218"/>
      <c r="AK2" s="218"/>
      <c r="AL2" s="174"/>
      <c r="AM2" s="174"/>
      <c r="AN2" s="219"/>
      <c r="AO2" s="219"/>
    </row>
    <row r="3" spans="1:41" s="169" customFormat="1" ht="20.25" customHeight="1">
      <c r="A3" s="37" t="s">
        <v>2</v>
      </c>
      <c r="B3" s="176" t="s">
        <v>3</v>
      </c>
      <c r="C3" s="177" t="s">
        <v>4</v>
      </c>
      <c r="D3" s="178" t="s">
        <v>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220"/>
      <c r="AK3" s="220"/>
      <c r="AL3" s="179"/>
      <c r="AM3" s="179"/>
      <c r="AN3" s="221" t="s">
        <v>6</v>
      </c>
      <c r="AO3" s="232"/>
    </row>
    <row r="4" spans="1:41" s="169" customFormat="1" ht="18" customHeight="1">
      <c r="A4" s="35"/>
      <c r="B4" s="180"/>
      <c r="C4" s="181"/>
      <c r="D4" s="182" t="s">
        <v>7</v>
      </c>
      <c r="E4" s="182"/>
      <c r="F4" s="182"/>
      <c r="G4" s="182"/>
      <c r="H4" s="182"/>
      <c r="I4" s="182"/>
      <c r="J4" s="182"/>
      <c r="K4" s="182"/>
      <c r="L4" s="182"/>
      <c r="M4" s="182"/>
      <c r="N4" s="206" t="s">
        <v>8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2"/>
      <c r="AK4" s="222"/>
      <c r="AL4" s="207"/>
      <c r="AM4" s="207"/>
      <c r="AN4" s="221"/>
      <c r="AO4" s="232"/>
    </row>
    <row r="5" spans="1:41" s="169" customFormat="1" ht="22.5" customHeight="1">
      <c r="A5" s="35"/>
      <c r="B5" s="180"/>
      <c r="C5" s="181"/>
      <c r="D5" s="183" t="s">
        <v>9</v>
      </c>
      <c r="E5" s="183"/>
      <c r="F5" s="183"/>
      <c r="G5" s="183"/>
      <c r="H5" s="183" t="s">
        <v>10</v>
      </c>
      <c r="I5" s="183"/>
      <c r="J5" s="183"/>
      <c r="K5" s="183"/>
      <c r="L5" s="183"/>
      <c r="M5" s="183"/>
      <c r="N5" s="208" t="s">
        <v>11</v>
      </c>
      <c r="O5" s="208"/>
      <c r="P5" s="208" t="s">
        <v>12</v>
      </c>
      <c r="Q5" s="208"/>
      <c r="R5" s="208" t="s">
        <v>13</v>
      </c>
      <c r="S5" s="208"/>
      <c r="T5" s="208" t="s">
        <v>14</v>
      </c>
      <c r="U5" s="208"/>
      <c r="V5" s="208" t="s">
        <v>15</v>
      </c>
      <c r="W5" s="208"/>
      <c r="X5" s="208" t="s">
        <v>16</v>
      </c>
      <c r="Y5" s="208"/>
      <c r="Z5" s="208" t="s">
        <v>17</v>
      </c>
      <c r="AA5" s="208"/>
      <c r="AB5" s="208"/>
      <c r="AC5" s="208"/>
      <c r="AD5" s="208" t="s">
        <v>18</v>
      </c>
      <c r="AE5" s="208"/>
      <c r="AF5" s="208"/>
      <c r="AG5" s="208"/>
      <c r="AH5" s="208" t="s">
        <v>19</v>
      </c>
      <c r="AI5" s="208"/>
      <c r="AJ5" s="223" t="s">
        <v>20</v>
      </c>
      <c r="AK5" s="223"/>
      <c r="AL5" s="208" t="s">
        <v>21</v>
      </c>
      <c r="AM5" s="224"/>
      <c r="AN5" s="178"/>
      <c r="AO5" s="233"/>
    </row>
    <row r="6" spans="1:41" s="169" customFormat="1" ht="16.5" customHeight="1">
      <c r="A6" s="35"/>
      <c r="B6" s="180"/>
      <c r="C6" s="181"/>
      <c r="D6" s="180" t="s">
        <v>22</v>
      </c>
      <c r="E6" s="180"/>
      <c r="F6" s="180" t="s">
        <v>23</v>
      </c>
      <c r="G6" s="180"/>
      <c r="H6" s="180" t="s">
        <v>22</v>
      </c>
      <c r="I6" s="180"/>
      <c r="J6" s="180" t="s">
        <v>24</v>
      </c>
      <c r="K6" s="180"/>
      <c r="L6" s="180"/>
      <c r="M6" s="180"/>
      <c r="N6" s="180" t="s">
        <v>25</v>
      </c>
      <c r="O6" s="180"/>
      <c r="P6" s="180" t="s">
        <v>25</v>
      </c>
      <c r="Q6" s="180"/>
      <c r="R6" s="180" t="s">
        <v>25</v>
      </c>
      <c r="S6" s="180"/>
      <c r="T6" s="35" t="s">
        <v>22</v>
      </c>
      <c r="U6" s="35"/>
      <c r="V6" s="35" t="s">
        <v>22</v>
      </c>
      <c r="W6" s="35"/>
      <c r="X6" s="35" t="s">
        <v>22</v>
      </c>
      <c r="Y6" s="35"/>
      <c r="Z6" s="180" t="s">
        <v>25</v>
      </c>
      <c r="AA6" s="180"/>
      <c r="AB6" s="180" t="s">
        <v>26</v>
      </c>
      <c r="AC6" s="180"/>
      <c r="AD6" s="180" t="s">
        <v>25</v>
      </c>
      <c r="AE6" s="180"/>
      <c r="AF6" s="180" t="s">
        <v>26</v>
      </c>
      <c r="AG6" s="180"/>
      <c r="AH6" s="180" t="s">
        <v>25</v>
      </c>
      <c r="AI6" s="180"/>
      <c r="AJ6" s="225" t="s">
        <v>22</v>
      </c>
      <c r="AK6" s="225"/>
      <c r="AL6" s="180" t="s">
        <v>25</v>
      </c>
      <c r="AM6" s="180"/>
      <c r="AN6" s="226" t="s">
        <v>27</v>
      </c>
      <c r="AO6" s="226" t="s">
        <v>28</v>
      </c>
    </row>
    <row r="7" spans="1:41" s="169" customFormat="1" ht="13.5" customHeight="1">
      <c r="A7" s="35"/>
      <c r="B7" s="180"/>
      <c r="C7" s="181"/>
      <c r="D7" s="180" t="s">
        <v>29</v>
      </c>
      <c r="E7" s="180" t="s">
        <v>30</v>
      </c>
      <c r="F7" s="180" t="s">
        <v>29</v>
      </c>
      <c r="G7" s="177" t="s">
        <v>30</v>
      </c>
      <c r="H7" s="180" t="s">
        <v>29</v>
      </c>
      <c r="I7" s="180" t="s">
        <v>30</v>
      </c>
      <c r="J7" s="35" t="s">
        <v>31</v>
      </c>
      <c r="K7" s="35"/>
      <c r="L7" s="35" t="s">
        <v>32</v>
      </c>
      <c r="M7" s="35"/>
      <c r="N7" s="180" t="s">
        <v>29</v>
      </c>
      <c r="O7" s="180" t="s">
        <v>30</v>
      </c>
      <c r="P7" s="180" t="s">
        <v>29</v>
      </c>
      <c r="Q7" s="180" t="s">
        <v>30</v>
      </c>
      <c r="R7" s="180" t="s">
        <v>29</v>
      </c>
      <c r="S7" s="180" t="s">
        <v>30</v>
      </c>
      <c r="T7" s="180" t="s">
        <v>29</v>
      </c>
      <c r="U7" s="180" t="s">
        <v>30</v>
      </c>
      <c r="V7" s="180" t="s">
        <v>29</v>
      </c>
      <c r="W7" s="180" t="s">
        <v>30</v>
      </c>
      <c r="X7" s="180" t="s">
        <v>29</v>
      </c>
      <c r="Y7" s="180" t="s">
        <v>30</v>
      </c>
      <c r="Z7" s="180" t="s">
        <v>29</v>
      </c>
      <c r="AA7" s="180" t="s">
        <v>30</v>
      </c>
      <c r="AB7" s="180" t="s">
        <v>29</v>
      </c>
      <c r="AC7" s="180" t="s">
        <v>30</v>
      </c>
      <c r="AD7" s="180" t="s">
        <v>29</v>
      </c>
      <c r="AE7" s="180" t="s">
        <v>30</v>
      </c>
      <c r="AF7" s="180" t="s">
        <v>29</v>
      </c>
      <c r="AG7" s="180" t="s">
        <v>30</v>
      </c>
      <c r="AH7" s="180" t="s">
        <v>29</v>
      </c>
      <c r="AI7" s="180" t="s">
        <v>30</v>
      </c>
      <c r="AJ7" s="222" t="s">
        <v>29</v>
      </c>
      <c r="AK7" s="222" t="s">
        <v>30</v>
      </c>
      <c r="AL7" s="180" t="s">
        <v>29</v>
      </c>
      <c r="AM7" s="180" t="s">
        <v>30</v>
      </c>
      <c r="AN7" s="227"/>
      <c r="AO7" s="227"/>
    </row>
    <row r="8" spans="1:41" s="169" customFormat="1" ht="18.75" customHeight="1">
      <c r="A8" s="35"/>
      <c r="B8" s="180"/>
      <c r="C8" s="176"/>
      <c r="D8" s="180"/>
      <c r="E8" s="180"/>
      <c r="F8" s="180"/>
      <c r="G8" s="176"/>
      <c r="H8" s="180"/>
      <c r="I8" s="180"/>
      <c r="J8" s="35" t="s">
        <v>29</v>
      </c>
      <c r="K8" s="35" t="s">
        <v>30</v>
      </c>
      <c r="L8" s="35" t="s">
        <v>29</v>
      </c>
      <c r="M8" s="35" t="s">
        <v>30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222"/>
      <c r="AK8" s="222"/>
      <c r="AL8" s="180"/>
      <c r="AM8" s="180"/>
      <c r="AN8" s="228"/>
      <c r="AO8" s="228"/>
    </row>
    <row r="9" spans="1:41" ht="25.5" customHeight="1">
      <c r="A9" s="184" t="s">
        <v>33</v>
      </c>
      <c r="B9" s="185">
        <f>D9+H9+N9+P9+R9+T9+V9+X9+Z9+AD9+AH9+AL9</f>
        <v>15329.619999999997</v>
      </c>
      <c r="C9" s="185">
        <f>E9+I9+O9+Q9+S9+U9+W9+Y9+AA9+AE9+AI9+AM9+AK9</f>
        <v>195378.31999999998</v>
      </c>
      <c r="D9" s="186">
        <v>9544.72</v>
      </c>
      <c r="E9" s="186">
        <v>71364.97</v>
      </c>
      <c r="F9" s="186">
        <v>28258</v>
      </c>
      <c r="G9" s="186">
        <v>181461</v>
      </c>
      <c r="H9" s="186">
        <v>2983.16</v>
      </c>
      <c r="I9" s="186">
        <v>23903.86</v>
      </c>
      <c r="J9" s="186">
        <v>30233</v>
      </c>
      <c r="K9" s="186">
        <v>247093</v>
      </c>
      <c r="L9" s="186">
        <v>18924</v>
      </c>
      <c r="M9" s="186">
        <v>244915</v>
      </c>
      <c r="N9" s="186">
        <v>71.88</v>
      </c>
      <c r="O9" s="186">
        <v>2463.59</v>
      </c>
      <c r="P9" s="186">
        <v>-3.78</v>
      </c>
      <c r="Q9" s="186">
        <v>869.02</v>
      </c>
      <c r="R9" s="186">
        <v>583.52</v>
      </c>
      <c r="S9" s="186">
        <v>8886.26</v>
      </c>
      <c r="T9" s="186">
        <v>0</v>
      </c>
      <c r="U9" s="186">
        <v>308.12</v>
      </c>
      <c r="V9" s="186">
        <v>22.05</v>
      </c>
      <c r="W9" s="186">
        <v>96.97</v>
      </c>
      <c r="X9" s="186">
        <v>31.65</v>
      </c>
      <c r="Y9" s="186">
        <v>226.77</v>
      </c>
      <c r="Z9" s="186">
        <v>426.07</v>
      </c>
      <c r="AA9" s="186">
        <v>4122.11</v>
      </c>
      <c r="AB9" s="186">
        <v>82142</v>
      </c>
      <c r="AC9" s="186">
        <v>674483</v>
      </c>
      <c r="AD9" s="186">
        <v>128.99</v>
      </c>
      <c r="AE9" s="186">
        <v>30138.88</v>
      </c>
      <c r="AF9" s="186"/>
      <c r="AG9" s="186"/>
      <c r="AH9" s="186">
        <v>1526.84</v>
      </c>
      <c r="AI9" s="186">
        <v>17878.27</v>
      </c>
      <c r="AJ9" s="229">
        <v>700.11</v>
      </c>
      <c r="AK9" s="229">
        <v>34604.29</v>
      </c>
      <c r="AL9" s="186">
        <v>14.52</v>
      </c>
      <c r="AM9" s="186">
        <v>515.21</v>
      </c>
      <c r="AN9" s="186">
        <v>85266.55</v>
      </c>
      <c r="AO9" s="186">
        <v>84147.31</v>
      </c>
    </row>
    <row r="10" spans="1:41" ht="25.5" customHeight="1">
      <c r="A10" s="184" t="s">
        <v>34</v>
      </c>
      <c r="B10" s="185">
        <f>D10+H10+N10+P10+R10+T10+V10+X10+Z10+AD10+AH10+AL10</f>
        <v>3584.3539579999997</v>
      </c>
      <c r="C10" s="185">
        <f aca="true" t="shared" si="0" ref="C10:C26">E10+I10+O10+Q10+S10+U10+W10+Y10+AA10+AE10+AI10+AM10+AK10</f>
        <v>24723.229412999895</v>
      </c>
      <c r="D10" s="186">
        <v>2028.19</v>
      </c>
      <c r="E10" s="186">
        <v>15321.420000000002</v>
      </c>
      <c r="F10" s="186">
        <v>7782</v>
      </c>
      <c r="G10" s="186">
        <v>60930</v>
      </c>
      <c r="H10" s="186">
        <v>672.74</v>
      </c>
      <c r="I10" s="186">
        <v>4967.549999999999</v>
      </c>
      <c r="J10" s="186">
        <v>8351</v>
      </c>
      <c r="K10" s="186">
        <v>61874</v>
      </c>
      <c r="L10" s="186">
        <v>992</v>
      </c>
      <c r="M10" s="186">
        <v>16058</v>
      </c>
      <c r="N10" s="186">
        <v>347.79329</v>
      </c>
      <c r="O10" s="186">
        <v>1798.680443</v>
      </c>
      <c r="P10" s="186">
        <v>0.5118659999999999</v>
      </c>
      <c r="Q10" s="186">
        <v>8.545638000000015</v>
      </c>
      <c r="R10" s="186">
        <v>38.236885</v>
      </c>
      <c r="S10" s="186">
        <v>542.8862739999953</v>
      </c>
      <c r="T10" s="186">
        <v>2.2119809999999998</v>
      </c>
      <c r="U10" s="186">
        <v>27.782790999999996</v>
      </c>
      <c r="V10" s="186">
        <v>366.630431</v>
      </c>
      <c r="W10" s="186">
        <v>425.45167</v>
      </c>
      <c r="X10" s="186">
        <v>7.830191000000002</v>
      </c>
      <c r="Y10" s="186">
        <v>40.59025700000001</v>
      </c>
      <c r="Z10" s="186">
        <v>96.26258299999965</v>
      </c>
      <c r="AA10" s="186">
        <v>932.1790719998984</v>
      </c>
      <c r="AB10" s="186"/>
      <c r="AC10" s="186"/>
      <c r="AD10" s="186">
        <v>5.709011</v>
      </c>
      <c r="AE10" s="186">
        <v>96.323807</v>
      </c>
      <c r="AF10" s="186"/>
      <c r="AG10" s="186"/>
      <c r="AH10" s="186">
        <v>18.23772</v>
      </c>
      <c r="AI10" s="186">
        <v>561.819461</v>
      </c>
      <c r="AJ10" s="229"/>
      <c r="AK10" s="229"/>
      <c r="AL10" s="229"/>
      <c r="AM10" s="229"/>
      <c r="AN10" s="229">
        <v>8436</v>
      </c>
      <c r="AO10" s="229">
        <v>8368</v>
      </c>
    </row>
    <row r="11" spans="1:41" ht="25.5" customHeight="1">
      <c r="A11" s="184" t="s">
        <v>35</v>
      </c>
      <c r="B11" s="185">
        <f>D11+H11+N11+P11+R11+T11+V11+X11+Z11+AD11+AH11+AL11</f>
        <v>6116.934688999995</v>
      </c>
      <c r="C11" s="185">
        <f t="shared" si="0"/>
        <v>41735.72079467923</v>
      </c>
      <c r="D11" s="186">
        <v>4432.335652830188</v>
      </c>
      <c r="E11" s="186">
        <v>29193.31594647169</v>
      </c>
      <c r="F11" s="186">
        <v>14778</v>
      </c>
      <c r="G11" s="186">
        <v>98974.26917035104</v>
      </c>
      <c r="H11" s="186">
        <v>1270.5334924528302</v>
      </c>
      <c r="I11" s="186">
        <v>8625.332801886792</v>
      </c>
      <c r="J11" s="186">
        <v>15819.680784818753</v>
      </c>
      <c r="K11" s="186">
        <v>107400.4308040314</v>
      </c>
      <c r="L11" s="186"/>
      <c r="M11" s="186"/>
      <c r="N11" s="186">
        <v>28.738808490566036</v>
      </c>
      <c r="O11" s="186">
        <v>301.48703396226415</v>
      </c>
      <c r="P11" s="186">
        <v>15.77862358490566</v>
      </c>
      <c r="Q11" s="186">
        <v>961.2250207547169</v>
      </c>
      <c r="R11" s="186">
        <v>79.29229811320754</v>
      </c>
      <c r="S11" s="186">
        <v>575.2708431698272</v>
      </c>
      <c r="T11" s="186">
        <v>1.2016037735849057</v>
      </c>
      <c r="U11" s="186">
        <v>50.3974716981132</v>
      </c>
      <c r="V11" s="186">
        <v>0</v>
      </c>
      <c r="W11" s="186">
        <v>4.2986886792452825</v>
      </c>
      <c r="X11" s="186">
        <v>6.044923584905661</v>
      </c>
      <c r="Y11" s="186">
        <v>22.45823867924528</v>
      </c>
      <c r="Z11" s="186">
        <v>255.59062767924024</v>
      </c>
      <c r="AA11" s="186">
        <v>1811.5906276792402</v>
      </c>
      <c r="AB11" s="186"/>
      <c r="AC11" s="186"/>
      <c r="AD11" s="186">
        <v>27.418658490566035</v>
      </c>
      <c r="AE11" s="186">
        <v>190.27415</v>
      </c>
      <c r="AF11" s="186"/>
      <c r="AG11" s="186"/>
      <c r="AH11" s="186"/>
      <c r="AI11" s="186"/>
      <c r="AJ11" s="230"/>
      <c r="AK11" s="230"/>
      <c r="AL11" s="230">
        <v>0</v>
      </c>
      <c r="AM11" s="230">
        <v>0.06997169811320755</v>
      </c>
      <c r="AN11" s="230">
        <v>16287.318874</v>
      </c>
      <c r="AO11" s="230">
        <v>14054.101282</v>
      </c>
    </row>
    <row r="12" spans="1:41" ht="25.5" customHeight="1">
      <c r="A12" s="184" t="s">
        <v>36</v>
      </c>
      <c r="B12" s="185">
        <f>D12+H12+N12+P12+R12+T12+V12+X12+Z12+AD12+AH12+AL12</f>
        <v>258.21</v>
      </c>
      <c r="C12" s="185">
        <f t="shared" si="0"/>
        <v>2287.39</v>
      </c>
      <c r="D12" s="187">
        <v>167.28</v>
      </c>
      <c r="E12" s="187">
        <v>1346.87</v>
      </c>
      <c r="F12" s="188">
        <v>556</v>
      </c>
      <c r="G12" s="189">
        <v>4689</v>
      </c>
      <c r="H12" s="189">
        <v>48.66</v>
      </c>
      <c r="I12" s="189">
        <v>425.5</v>
      </c>
      <c r="J12" s="188">
        <v>541</v>
      </c>
      <c r="K12" s="189">
        <v>4717</v>
      </c>
      <c r="L12" s="189"/>
      <c r="M12" s="189"/>
      <c r="N12" s="187">
        <v>0</v>
      </c>
      <c r="O12" s="187">
        <v>63.1</v>
      </c>
      <c r="P12" s="187">
        <v>0.88</v>
      </c>
      <c r="Q12" s="187">
        <v>8.28</v>
      </c>
      <c r="R12" s="151">
        <v>22.56</v>
      </c>
      <c r="S12" s="151">
        <v>294.39</v>
      </c>
      <c r="T12" s="187"/>
      <c r="U12" s="187"/>
      <c r="V12" s="187"/>
      <c r="W12" s="187"/>
      <c r="X12" s="187"/>
      <c r="Y12" s="187"/>
      <c r="Z12" s="187">
        <v>18.83</v>
      </c>
      <c r="AA12" s="187">
        <v>149.25</v>
      </c>
      <c r="AB12" s="188">
        <v>1093</v>
      </c>
      <c r="AC12" s="187">
        <v>10307</v>
      </c>
      <c r="AD12" s="187"/>
      <c r="AE12" s="187"/>
      <c r="AF12" s="187"/>
      <c r="AG12" s="187"/>
      <c r="AH12" s="187"/>
      <c r="AI12" s="187"/>
      <c r="AJ12" s="230"/>
      <c r="AK12" s="230"/>
      <c r="AL12" s="230"/>
      <c r="AM12" s="230"/>
      <c r="AN12" s="230">
        <v>1107.22</v>
      </c>
      <c r="AO12" s="230">
        <v>1179.59</v>
      </c>
    </row>
    <row r="13" spans="1:41" ht="25.5" customHeight="1">
      <c r="A13" s="184" t="s">
        <v>37</v>
      </c>
      <c r="B13" s="185">
        <f>D13+H13+N13+P13+R13+T13+V13+X13+Z13+AD13+AH13+AL13</f>
        <v>1484.9712</v>
      </c>
      <c r="C13" s="185">
        <f t="shared" si="0"/>
        <v>11411.3223</v>
      </c>
      <c r="D13" s="190">
        <v>820.4033</v>
      </c>
      <c r="E13" s="190">
        <v>5767.4777</v>
      </c>
      <c r="F13" s="191">
        <v>3426</v>
      </c>
      <c r="G13" s="190">
        <v>25201</v>
      </c>
      <c r="H13" s="190">
        <v>474.3046</v>
      </c>
      <c r="I13" s="190">
        <v>3844.9935</v>
      </c>
      <c r="J13" s="190">
        <v>3528</v>
      </c>
      <c r="K13" s="190">
        <v>25553</v>
      </c>
      <c r="L13" s="190">
        <v>19028</v>
      </c>
      <c r="M13" s="190">
        <v>171998</v>
      </c>
      <c r="N13" s="190">
        <v>4.7858</v>
      </c>
      <c r="O13" s="190">
        <v>51.9477</v>
      </c>
      <c r="P13" s="190">
        <v>8.1713</v>
      </c>
      <c r="Q13" s="190">
        <v>219.2601</v>
      </c>
      <c r="R13" s="190">
        <v>18.4523</v>
      </c>
      <c r="S13" s="190">
        <v>273.98</v>
      </c>
      <c r="T13" s="190">
        <v>7.891</v>
      </c>
      <c r="U13" s="190">
        <v>43.3428</v>
      </c>
      <c r="V13" s="190">
        <v>0</v>
      </c>
      <c r="W13" s="190">
        <v>0</v>
      </c>
      <c r="X13" s="190">
        <v>2.8774</v>
      </c>
      <c r="Y13" s="190">
        <v>24.4141</v>
      </c>
      <c r="Z13" s="190">
        <v>131.4101</v>
      </c>
      <c r="AA13" s="190">
        <v>1014.6184</v>
      </c>
      <c r="AB13" s="190">
        <v>670</v>
      </c>
      <c r="AC13" s="190">
        <v>282229</v>
      </c>
      <c r="AD13" s="190">
        <v>6.7441</v>
      </c>
      <c r="AE13" s="190">
        <v>67.7996</v>
      </c>
      <c r="AF13" s="190">
        <v>0</v>
      </c>
      <c r="AG13" s="190">
        <v>588</v>
      </c>
      <c r="AH13" s="190">
        <v>1.4785</v>
      </c>
      <c r="AI13" s="190">
        <v>76.1347</v>
      </c>
      <c r="AJ13" s="230"/>
      <c r="AK13" s="230"/>
      <c r="AL13" s="230">
        <v>8.4528</v>
      </c>
      <c r="AM13" s="230">
        <v>27.3537</v>
      </c>
      <c r="AN13" s="230">
        <v>4574.8</v>
      </c>
      <c r="AO13" s="230">
        <v>6063.83</v>
      </c>
    </row>
    <row r="14" spans="1:41" ht="25.5" customHeight="1">
      <c r="A14" s="184" t="s">
        <v>38</v>
      </c>
      <c r="B14" s="185">
        <f aca="true" t="shared" si="1" ref="B14:B25">D14+H14+N14+P14+R14+T14+V14+X14+Z14+AD14+AH14+AL14</f>
        <v>323.9699999999999</v>
      </c>
      <c r="C14" s="185">
        <f t="shared" si="0"/>
        <v>2213.4900000000002</v>
      </c>
      <c r="D14" s="192">
        <v>201.81</v>
      </c>
      <c r="E14" s="192">
        <v>1353.74</v>
      </c>
      <c r="F14" s="192">
        <v>128</v>
      </c>
      <c r="G14" s="192">
        <v>421</v>
      </c>
      <c r="H14" s="192">
        <v>69.47</v>
      </c>
      <c r="I14" s="192">
        <v>529.01</v>
      </c>
      <c r="J14" s="192">
        <v>765</v>
      </c>
      <c r="K14" s="192">
        <v>6197</v>
      </c>
      <c r="L14" s="192">
        <v>0</v>
      </c>
      <c r="M14" s="192">
        <v>1</v>
      </c>
      <c r="N14" s="192">
        <v>0.95</v>
      </c>
      <c r="O14" s="192">
        <v>68.4</v>
      </c>
      <c r="P14" s="192">
        <v>0</v>
      </c>
      <c r="Q14" s="192">
        <v>0</v>
      </c>
      <c r="R14" s="192">
        <v>30.5</v>
      </c>
      <c r="S14" s="192">
        <v>119.16</v>
      </c>
      <c r="T14" s="192">
        <v>0</v>
      </c>
      <c r="U14" s="192">
        <v>0</v>
      </c>
      <c r="V14" s="192">
        <v>0</v>
      </c>
      <c r="W14" s="192">
        <v>0</v>
      </c>
      <c r="X14" s="192">
        <v>2.07</v>
      </c>
      <c r="Y14" s="192">
        <v>3.03</v>
      </c>
      <c r="Z14" s="192">
        <v>19.14</v>
      </c>
      <c r="AA14" s="192">
        <v>137.64</v>
      </c>
      <c r="AB14" s="192">
        <v>72</v>
      </c>
      <c r="AC14" s="192">
        <v>8056</v>
      </c>
      <c r="AD14" s="192">
        <v>0.03</v>
      </c>
      <c r="AE14" s="192">
        <v>2.51</v>
      </c>
      <c r="AF14" s="192">
        <v>2</v>
      </c>
      <c r="AG14" s="192">
        <v>70</v>
      </c>
      <c r="AH14" s="192"/>
      <c r="AI14" s="192"/>
      <c r="AJ14" s="230"/>
      <c r="AK14" s="230"/>
      <c r="AL14" s="230"/>
      <c r="AM14" s="230"/>
      <c r="AN14" s="230">
        <v>1390.71</v>
      </c>
      <c r="AO14" s="230">
        <v>2635.07</v>
      </c>
    </row>
    <row r="15" spans="1:41" ht="25.5" customHeight="1">
      <c r="A15" s="184" t="s">
        <v>39</v>
      </c>
      <c r="B15" s="185">
        <f t="shared" si="1"/>
        <v>457.303207</v>
      </c>
      <c r="C15" s="185">
        <f t="shared" si="0"/>
        <v>3057.3677869999997</v>
      </c>
      <c r="D15" s="193">
        <v>294.09</v>
      </c>
      <c r="E15" s="193">
        <v>2074.9</v>
      </c>
      <c r="F15" s="194"/>
      <c r="G15" s="194">
        <v>0</v>
      </c>
      <c r="H15" s="195">
        <v>133.13</v>
      </c>
      <c r="I15" s="209">
        <v>860.66</v>
      </c>
      <c r="J15" s="195"/>
      <c r="K15" s="209">
        <v>0</v>
      </c>
      <c r="L15" s="210">
        <v>0</v>
      </c>
      <c r="M15" s="211">
        <v>0</v>
      </c>
      <c r="N15" s="194">
        <v>7.283207</v>
      </c>
      <c r="O15" s="194">
        <v>7.98</v>
      </c>
      <c r="P15" s="194">
        <v>2.12</v>
      </c>
      <c r="Q15" s="194">
        <v>6.027786999999998</v>
      </c>
      <c r="R15" s="194">
        <v>10.8</v>
      </c>
      <c r="S15" s="194">
        <v>55.49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211">
        <v>0</v>
      </c>
      <c r="Z15" s="194">
        <v>3.25</v>
      </c>
      <c r="AA15" s="194">
        <v>41.6</v>
      </c>
      <c r="AB15" s="194">
        <v>0</v>
      </c>
      <c r="AC15" s="194">
        <v>0</v>
      </c>
      <c r="AD15" s="194">
        <v>6.63</v>
      </c>
      <c r="AE15" s="194">
        <v>10.71</v>
      </c>
      <c r="AF15" s="194">
        <v>0</v>
      </c>
      <c r="AG15" s="194">
        <v>0</v>
      </c>
      <c r="AH15" s="194">
        <v>0</v>
      </c>
      <c r="AI15" s="194">
        <v>0</v>
      </c>
      <c r="AJ15" s="230"/>
      <c r="AK15" s="230"/>
      <c r="AL15" s="230">
        <v>0</v>
      </c>
      <c r="AM15" s="230">
        <v>0</v>
      </c>
      <c r="AN15" s="230">
        <v>3683</v>
      </c>
      <c r="AO15" s="230">
        <v>2576</v>
      </c>
    </row>
    <row r="16" spans="1:41" ht="25.5" customHeight="1">
      <c r="A16" s="184" t="s">
        <v>40</v>
      </c>
      <c r="B16" s="185">
        <f t="shared" si="1"/>
        <v>26.369999999999997</v>
      </c>
      <c r="C16" s="185">
        <f t="shared" si="0"/>
        <v>229.31</v>
      </c>
      <c r="D16" s="196">
        <v>19.88</v>
      </c>
      <c r="E16" s="196">
        <v>148.59</v>
      </c>
      <c r="F16" s="197">
        <v>67</v>
      </c>
      <c r="G16" s="197">
        <v>575</v>
      </c>
      <c r="H16" s="196">
        <v>6.49</v>
      </c>
      <c r="I16" s="196">
        <v>60.93</v>
      </c>
      <c r="J16" s="197">
        <v>69</v>
      </c>
      <c r="K16" s="197">
        <v>522</v>
      </c>
      <c r="L16" s="197">
        <v>0</v>
      </c>
      <c r="M16" s="197">
        <v>0</v>
      </c>
      <c r="N16" s="196">
        <v>0</v>
      </c>
      <c r="O16" s="196">
        <v>0</v>
      </c>
      <c r="P16" s="196">
        <v>0</v>
      </c>
      <c r="Q16" s="196">
        <v>0.01</v>
      </c>
      <c r="R16" s="196">
        <v>0</v>
      </c>
      <c r="S16" s="197">
        <v>0.09</v>
      </c>
      <c r="T16" s="197">
        <v>0</v>
      </c>
      <c r="U16" s="197">
        <v>0</v>
      </c>
      <c r="V16" s="197">
        <v>0</v>
      </c>
      <c r="W16" s="197">
        <v>0</v>
      </c>
      <c r="X16" s="196">
        <v>0</v>
      </c>
      <c r="Y16" s="196">
        <v>16.28</v>
      </c>
      <c r="Z16" s="196">
        <v>0</v>
      </c>
      <c r="AA16" s="196">
        <v>3.12</v>
      </c>
      <c r="AB16" s="197">
        <v>0</v>
      </c>
      <c r="AC16" s="197">
        <v>144</v>
      </c>
      <c r="AD16" s="197">
        <v>0</v>
      </c>
      <c r="AE16" s="197">
        <v>0.29</v>
      </c>
      <c r="AF16" s="197">
        <v>0</v>
      </c>
      <c r="AG16" s="197">
        <v>1</v>
      </c>
      <c r="AH16" s="197">
        <v>0</v>
      </c>
      <c r="AI16" s="197">
        <v>0</v>
      </c>
      <c r="AJ16" s="230"/>
      <c r="AK16" s="230"/>
      <c r="AL16" s="230">
        <v>0</v>
      </c>
      <c r="AM16" s="230">
        <v>0</v>
      </c>
      <c r="AN16" s="230">
        <v>327.2</v>
      </c>
      <c r="AO16" s="230">
        <v>255.57</v>
      </c>
    </row>
    <row r="17" spans="1:41" ht="25.5" customHeight="1">
      <c r="A17" s="184" t="s">
        <v>41</v>
      </c>
      <c r="B17" s="185">
        <f t="shared" si="1"/>
        <v>1138.63</v>
      </c>
      <c r="C17" s="185">
        <f t="shared" si="0"/>
        <v>7418.638099999999</v>
      </c>
      <c r="D17" s="186">
        <v>590.19</v>
      </c>
      <c r="E17" s="186">
        <v>3528.55</v>
      </c>
      <c r="F17" s="186">
        <v>2185</v>
      </c>
      <c r="G17" s="186">
        <v>9347</v>
      </c>
      <c r="H17" s="186">
        <v>296.27</v>
      </c>
      <c r="I17" s="186">
        <v>1986.14</v>
      </c>
      <c r="J17" s="186">
        <v>2221</v>
      </c>
      <c r="K17" s="186">
        <v>12639</v>
      </c>
      <c r="L17" s="186">
        <v>10935</v>
      </c>
      <c r="M17" s="186">
        <v>71004</v>
      </c>
      <c r="N17" s="186">
        <v>13.5</v>
      </c>
      <c r="O17" s="186">
        <v>125.59</v>
      </c>
      <c r="P17" s="212">
        <v>2.32</v>
      </c>
      <c r="Q17" s="212">
        <v>21.74</v>
      </c>
      <c r="R17" s="186">
        <v>33.15</v>
      </c>
      <c r="S17" s="186">
        <v>131.09</v>
      </c>
      <c r="T17" s="186"/>
      <c r="U17" s="186">
        <v>5.1411</v>
      </c>
      <c r="V17" s="186">
        <v>141.55</v>
      </c>
      <c r="W17" s="186">
        <v>1263.95</v>
      </c>
      <c r="X17" s="186">
        <v>0.23</v>
      </c>
      <c r="Y17" s="186">
        <v>4.78</v>
      </c>
      <c r="Z17" s="186">
        <v>45.23</v>
      </c>
      <c r="AA17" s="186">
        <v>190.98</v>
      </c>
      <c r="AB17" s="186">
        <v>321</v>
      </c>
      <c r="AC17" s="186">
        <v>2674</v>
      </c>
      <c r="AD17" s="186">
        <v>16.19</v>
      </c>
      <c r="AE17" s="186">
        <v>160.567</v>
      </c>
      <c r="AF17" s="186">
        <v>120</v>
      </c>
      <c r="AG17" s="186">
        <v>1447</v>
      </c>
      <c r="AH17" s="186"/>
      <c r="AI17" s="186"/>
      <c r="AJ17" s="230"/>
      <c r="AK17" s="230"/>
      <c r="AL17" s="230"/>
      <c r="AM17" s="230">
        <v>0.11</v>
      </c>
      <c r="AN17" s="230">
        <v>4234.15</v>
      </c>
      <c r="AO17" s="230">
        <v>3144.15</v>
      </c>
    </row>
    <row r="18" spans="1:41" ht="25.5" customHeight="1">
      <c r="A18" s="184" t="s">
        <v>42</v>
      </c>
      <c r="B18" s="185">
        <f t="shared" si="1"/>
        <v>2779.951047999991</v>
      </c>
      <c r="C18" s="185">
        <f t="shared" si="0"/>
        <v>23041.82553399989</v>
      </c>
      <c r="D18" s="198">
        <v>1902.77080499999</v>
      </c>
      <c r="E18" s="198">
        <v>13244.2803039999</v>
      </c>
      <c r="F18" s="198">
        <v>6283</v>
      </c>
      <c r="G18" s="198">
        <v>42729</v>
      </c>
      <c r="H18" s="198">
        <v>611.202293</v>
      </c>
      <c r="I18" s="198">
        <v>4549.88292599999</v>
      </c>
      <c r="J18" s="198">
        <v>6220</v>
      </c>
      <c r="K18" s="198">
        <v>50088</v>
      </c>
      <c r="L18" s="198">
        <v>4829</v>
      </c>
      <c r="M18" s="198">
        <v>41694</v>
      </c>
      <c r="N18" s="198">
        <v>23.560589</v>
      </c>
      <c r="O18" s="198">
        <v>255.12244</v>
      </c>
      <c r="P18" s="198">
        <v>2.501114</v>
      </c>
      <c r="Q18" s="198">
        <v>31.888639</v>
      </c>
      <c r="R18" s="198">
        <v>124.93798</v>
      </c>
      <c r="S18" s="198">
        <v>1799.455747</v>
      </c>
      <c r="T18" s="198">
        <v>0</v>
      </c>
      <c r="U18" s="198">
        <v>236.034565</v>
      </c>
      <c r="V18" s="198">
        <v>0</v>
      </c>
      <c r="W18" s="198">
        <v>0</v>
      </c>
      <c r="X18" s="198">
        <v>1.306229</v>
      </c>
      <c r="Y18" s="198">
        <v>8.657197</v>
      </c>
      <c r="Z18" s="198">
        <v>55.6604519999999</v>
      </c>
      <c r="AA18" s="198">
        <v>1057.099376</v>
      </c>
      <c r="AB18" s="198">
        <v>1645</v>
      </c>
      <c r="AC18" s="198">
        <v>53527</v>
      </c>
      <c r="AD18" s="198">
        <v>1.4171</v>
      </c>
      <c r="AE18" s="198">
        <v>15.329684</v>
      </c>
      <c r="AF18" s="198">
        <v>25</v>
      </c>
      <c r="AG18" s="198">
        <v>224</v>
      </c>
      <c r="AH18" s="198">
        <v>56.594486</v>
      </c>
      <c r="AI18" s="198">
        <v>1841.939939</v>
      </c>
      <c r="AJ18" s="230"/>
      <c r="AK18" s="230"/>
      <c r="AL18" s="230">
        <v>0</v>
      </c>
      <c r="AM18" s="230">
        <v>2.134717</v>
      </c>
      <c r="AN18" s="230">
        <v>8732.119886</v>
      </c>
      <c r="AO18" s="230">
        <v>8339.36</v>
      </c>
    </row>
    <row r="19" spans="1:41" ht="25.5" customHeight="1">
      <c r="A19" s="184" t="s">
        <v>43</v>
      </c>
      <c r="B19" s="185">
        <f t="shared" si="1"/>
        <v>21.86</v>
      </c>
      <c r="C19" s="185">
        <f t="shared" si="0"/>
        <v>554.62</v>
      </c>
      <c r="D19" s="199">
        <v>7.81</v>
      </c>
      <c r="E19" s="199">
        <v>60.28</v>
      </c>
      <c r="F19" s="199">
        <v>30</v>
      </c>
      <c r="G19" s="199">
        <v>272</v>
      </c>
      <c r="H19" s="199">
        <v>2.33</v>
      </c>
      <c r="I19" s="199">
        <v>21.44</v>
      </c>
      <c r="J19" s="199">
        <v>30</v>
      </c>
      <c r="K19" s="199">
        <v>269</v>
      </c>
      <c r="L19" s="199"/>
      <c r="M19" s="199"/>
      <c r="N19" s="199">
        <v>1.02</v>
      </c>
      <c r="O19" s="199">
        <v>18.01</v>
      </c>
      <c r="P19" s="199"/>
      <c r="Q19" s="199">
        <v>2.96</v>
      </c>
      <c r="R19" s="199"/>
      <c r="S19" s="199">
        <v>62.72</v>
      </c>
      <c r="T19" s="199"/>
      <c r="U19" s="199"/>
      <c r="V19" s="199"/>
      <c r="W19" s="199"/>
      <c r="X19" s="199">
        <v>0.94</v>
      </c>
      <c r="Y19" s="199">
        <v>8.12</v>
      </c>
      <c r="Z19" s="199">
        <v>9.65</v>
      </c>
      <c r="AA19" s="199">
        <v>47.33</v>
      </c>
      <c r="AB19" s="199"/>
      <c r="AC19" s="199"/>
      <c r="AD19" s="199">
        <v>0.11</v>
      </c>
      <c r="AE19" s="199">
        <v>333.76</v>
      </c>
      <c r="AF19" s="199">
        <v>10</v>
      </c>
      <c r="AG19" s="199">
        <v>870</v>
      </c>
      <c r="AH19" s="199"/>
      <c r="AI19" s="199"/>
      <c r="AJ19" s="230"/>
      <c r="AK19" s="230"/>
      <c r="AL19" s="230"/>
      <c r="AM19" s="231"/>
      <c r="AN19" s="230">
        <v>264.82</v>
      </c>
      <c r="AO19" s="230">
        <v>492.75</v>
      </c>
    </row>
    <row r="20" spans="1:41" ht="25.5" customHeight="1">
      <c r="A20" s="184" t="s">
        <v>44</v>
      </c>
      <c r="B20" s="185">
        <f t="shared" si="1"/>
        <v>123.86999999999999</v>
      </c>
      <c r="C20" s="185">
        <f t="shared" si="0"/>
        <v>622.4399999999999</v>
      </c>
      <c r="D20" s="187">
        <v>106.77</v>
      </c>
      <c r="E20" s="187">
        <v>571.67</v>
      </c>
      <c r="F20" s="187">
        <v>376</v>
      </c>
      <c r="G20" s="187">
        <v>1837</v>
      </c>
      <c r="H20" s="187">
        <v>16.47</v>
      </c>
      <c r="I20" s="187">
        <v>49.69</v>
      </c>
      <c r="J20" s="187">
        <v>160</v>
      </c>
      <c r="K20" s="187">
        <v>458</v>
      </c>
      <c r="L20" s="187"/>
      <c r="M20" s="187"/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/>
      <c r="W20" s="187"/>
      <c r="X20" s="187"/>
      <c r="Y20" s="187"/>
      <c r="Z20" s="187">
        <v>0.63</v>
      </c>
      <c r="AA20" s="187">
        <v>1.08</v>
      </c>
      <c r="AB20" s="187">
        <v>10</v>
      </c>
      <c r="AC20" s="187">
        <v>37</v>
      </c>
      <c r="AD20" s="187"/>
      <c r="AE20" s="187"/>
      <c r="AF20" s="187"/>
      <c r="AG20" s="187"/>
      <c r="AH20" s="187"/>
      <c r="AI20" s="187"/>
      <c r="AJ20" s="230"/>
      <c r="AK20" s="230"/>
      <c r="AL20" s="230"/>
      <c r="AM20" s="230"/>
      <c r="AN20" s="230">
        <v>179.12</v>
      </c>
      <c r="AO20" s="230">
        <v>422.68</v>
      </c>
    </row>
    <row r="21" spans="1:41" s="170" customFormat="1" ht="25.5" customHeight="1">
      <c r="A21" s="200" t="s">
        <v>45</v>
      </c>
      <c r="B21" s="185">
        <f t="shared" si="1"/>
        <v>42.05751</v>
      </c>
      <c r="C21" s="185">
        <f t="shared" si="0"/>
        <v>482.654915</v>
      </c>
      <c r="D21" s="201">
        <v>20.493041</v>
      </c>
      <c r="E21" s="201">
        <v>183.699433</v>
      </c>
      <c r="F21" s="201">
        <v>90</v>
      </c>
      <c r="G21" s="201">
        <v>963</v>
      </c>
      <c r="H21" s="201">
        <v>7.171985</v>
      </c>
      <c r="I21" s="201">
        <v>179.216032</v>
      </c>
      <c r="J21" s="201">
        <v>70</v>
      </c>
      <c r="K21" s="201">
        <v>2022</v>
      </c>
      <c r="L21" s="201"/>
      <c r="M21" s="201"/>
      <c r="N21" s="201">
        <v>0.188679</v>
      </c>
      <c r="O21" s="201">
        <v>2.941102</v>
      </c>
      <c r="P21" s="201">
        <v>0.005472</v>
      </c>
      <c r="Q21" s="201">
        <v>0.07302</v>
      </c>
      <c r="R21" s="201">
        <v>8.625659</v>
      </c>
      <c r="S21" s="201">
        <v>92.868041</v>
      </c>
      <c r="T21" s="201"/>
      <c r="U21" s="201"/>
      <c r="V21" s="201"/>
      <c r="W21" s="201"/>
      <c r="X21" s="201"/>
      <c r="Y21" s="201"/>
      <c r="Z21" s="201">
        <v>5.376774</v>
      </c>
      <c r="AA21" s="201">
        <v>23.566787</v>
      </c>
      <c r="AB21" s="201"/>
      <c r="AC21" s="201"/>
      <c r="AD21" s="201">
        <v>0.1959</v>
      </c>
      <c r="AE21" s="201">
        <v>0.2905</v>
      </c>
      <c r="AF21" s="201"/>
      <c r="AG21" s="201"/>
      <c r="AH21" s="201"/>
      <c r="AI21" s="201"/>
      <c r="AJ21" s="230"/>
      <c r="AK21" s="230"/>
      <c r="AL21" s="230"/>
      <c r="AM21" s="230"/>
      <c r="AN21" s="230">
        <v>227.415684</v>
      </c>
      <c r="AO21" s="230">
        <v>263.170466</v>
      </c>
    </row>
    <row r="22" spans="1:41" ht="25.5" customHeight="1">
      <c r="A22" s="184" t="s">
        <v>46</v>
      </c>
      <c r="B22" s="185">
        <f t="shared" si="1"/>
        <v>84.22999999999999</v>
      </c>
      <c r="C22" s="185">
        <f t="shared" si="0"/>
        <v>758.8300000000002</v>
      </c>
      <c r="D22" s="186">
        <v>59.91</v>
      </c>
      <c r="E22" s="186">
        <v>512.08</v>
      </c>
      <c r="F22" s="186">
        <v>224</v>
      </c>
      <c r="G22" s="186">
        <v>2264</v>
      </c>
      <c r="H22" s="186">
        <v>17.97</v>
      </c>
      <c r="I22" s="186">
        <v>194.8</v>
      </c>
      <c r="J22" s="186">
        <v>232</v>
      </c>
      <c r="K22" s="186">
        <v>2339</v>
      </c>
      <c r="L22" s="186">
        <v>0</v>
      </c>
      <c r="M22" s="186">
        <v>0</v>
      </c>
      <c r="N22" s="186">
        <v>0</v>
      </c>
      <c r="O22" s="186">
        <v>0.69</v>
      </c>
      <c r="P22" s="186">
        <v>0.96</v>
      </c>
      <c r="Q22" s="186">
        <v>5.29</v>
      </c>
      <c r="R22" s="186">
        <v>0.57</v>
      </c>
      <c r="S22" s="186">
        <v>13.74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1.84</v>
      </c>
      <c r="AA22" s="186">
        <v>12.57</v>
      </c>
      <c r="AB22" s="186">
        <v>0</v>
      </c>
      <c r="AC22" s="186"/>
      <c r="AD22" s="186">
        <v>2.98</v>
      </c>
      <c r="AE22" s="186">
        <v>19.66</v>
      </c>
      <c r="AF22" s="186">
        <v>0</v>
      </c>
      <c r="AG22" s="186">
        <v>0</v>
      </c>
      <c r="AH22" s="186">
        <v>0</v>
      </c>
      <c r="AI22" s="186">
        <v>0</v>
      </c>
      <c r="AJ22" s="230"/>
      <c r="AK22" s="230"/>
      <c r="AL22" s="230"/>
      <c r="AM22" s="230"/>
      <c r="AN22" s="230">
        <v>408.79</v>
      </c>
      <c r="AO22" s="230">
        <v>327.54</v>
      </c>
    </row>
    <row r="23" spans="1:41" ht="25.5" customHeight="1">
      <c r="A23" s="184" t="s">
        <v>47</v>
      </c>
      <c r="B23" s="185">
        <f t="shared" si="1"/>
        <v>381.984997999994</v>
      </c>
      <c r="C23" s="185">
        <f t="shared" si="0"/>
        <v>3526.4328835660167</v>
      </c>
      <c r="D23" s="187">
        <v>232.45415099999997</v>
      </c>
      <c r="E23" s="187">
        <v>1821.8430963962257</v>
      </c>
      <c r="F23" s="151">
        <v>787</v>
      </c>
      <c r="G23" s="187">
        <v>6828</v>
      </c>
      <c r="H23" s="187">
        <v>103.877697999994</v>
      </c>
      <c r="I23" s="187">
        <v>906.5688399622436</v>
      </c>
      <c r="J23" s="151">
        <v>705</v>
      </c>
      <c r="K23" s="187">
        <v>6696</v>
      </c>
      <c r="L23" s="187">
        <v>3689</v>
      </c>
      <c r="M23" s="187">
        <v>30976</v>
      </c>
      <c r="N23" s="187">
        <v>0</v>
      </c>
      <c r="O23" s="187">
        <v>26.1492267358491</v>
      </c>
      <c r="P23" s="151">
        <v>0.022821</v>
      </c>
      <c r="Q23" s="187">
        <v>0.2096134528301883</v>
      </c>
      <c r="R23" s="187">
        <v>42.476669</v>
      </c>
      <c r="S23" s="187">
        <v>246.07304920754717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3.153659</v>
      </c>
      <c r="AA23" s="187">
        <v>515.2626238490568</v>
      </c>
      <c r="AB23" s="215">
        <v>157</v>
      </c>
      <c r="AC23" s="215">
        <v>114639</v>
      </c>
      <c r="AD23" s="215">
        <v>0</v>
      </c>
      <c r="AE23" s="215">
        <v>0.90943396226415</v>
      </c>
      <c r="AF23" s="215">
        <v>0</v>
      </c>
      <c r="AG23" s="215">
        <v>100</v>
      </c>
      <c r="AH23" s="215">
        <v>0</v>
      </c>
      <c r="AI23" s="215">
        <v>9.417</v>
      </c>
      <c r="AJ23" s="230"/>
      <c r="AK23" s="230"/>
      <c r="AL23" s="230">
        <v>0</v>
      </c>
      <c r="AM23" s="230">
        <v>0</v>
      </c>
      <c r="AN23" s="230">
        <v>2180.36</v>
      </c>
      <c r="AO23" s="230">
        <v>1669.67</v>
      </c>
    </row>
    <row r="24" spans="1:41" ht="25.5" customHeight="1">
      <c r="A24" s="184" t="s">
        <v>48</v>
      </c>
      <c r="B24" s="185">
        <f t="shared" si="1"/>
        <v>130.91236599999982</v>
      </c>
      <c r="C24" s="185">
        <f t="shared" si="0"/>
        <v>1366.987522</v>
      </c>
      <c r="D24" s="202">
        <v>71.67944699999987</v>
      </c>
      <c r="E24" s="202">
        <v>842.7916119999999</v>
      </c>
      <c r="F24" s="203">
        <v>239</v>
      </c>
      <c r="G24" s="202">
        <v>2546</v>
      </c>
      <c r="H24" s="202">
        <v>57.77013699999998</v>
      </c>
      <c r="I24" s="202">
        <v>475.83306699999997</v>
      </c>
      <c r="J24" s="202">
        <v>613</v>
      </c>
      <c r="K24" s="202">
        <v>5095</v>
      </c>
      <c r="L24" s="202">
        <v>0</v>
      </c>
      <c r="M24" s="202">
        <v>0</v>
      </c>
      <c r="N24" s="202">
        <v>0</v>
      </c>
      <c r="O24" s="202">
        <v>9.208492999999999</v>
      </c>
      <c r="P24" s="202">
        <v>0</v>
      </c>
      <c r="Q24" s="202">
        <v>0</v>
      </c>
      <c r="R24" s="202">
        <v>1.2283019999999993</v>
      </c>
      <c r="S24" s="202">
        <v>32.493137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0.23447999999999958</v>
      </c>
      <c r="AA24" s="202">
        <v>6.661213</v>
      </c>
      <c r="AB24" s="202">
        <v>37</v>
      </c>
      <c r="AC24" s="202">
        <v>922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30"/>
      <c r="AK24" s="230"/>
      <c r="AL24" s="230">
        <v>0</v>
      </c>
      <c r="AM24" s="230">
        <v>0</v>
      </c>
      <c r="AN24" s="230">
        <v>855.980387</v>
      </c>
      <c r="AO24" s="230">
        <v>704.8000480000001</v>
      </c>
    </row>
    <row r="25" spans="1:41" ht="25.5" customHeight="1">
      <c r="A25" s="184" t="s">
        <v>49</v>
      </c>
      <c r="B25" s="185">
        <f t="shared" si="1"/>
        <v>611.5899999999998</v>
      </c>
      <c r="C25" s="185">
        <f t="shared" si="0"/>
        <v>7419.949999999999</v>
      </c>
      <c r="D25" s="186">
        <v>374.09</v>
      </c>
      <c r="E25" s="186">
        <v>4560.75</v>
      </c>
      <c r="F25" s="186">
        <v>1492</v>
      </c>
      <c r="G25" s="186">
        <v>17174</v>
      </c>
      <c r="H25" s="186">
        <v>125.71</v>
      </c>
      <c r="I25" s="186">
        <v>1543.64</v>
      </c>
      <c r="J25" s="186">
        <v>1573</v>
      </c>
      <c r="K25" s="186">
        <v>19401</v>
      </c>
      <c r="L25" s="186"/>
      <c r="M25" s="186"/>
      <c r="N25" s="186">
        <v>7.11</v>
      </c>
      <c r="O25" s="186">
        <v>67.41</v>
      </c>
      <c r="P25" s="186">
        <v>0.02</v>
      </c>
      <c r="Q25" s="186">
        <v>0.36</v>
      </c>
      <c r="R25" s="186">
        <v>45.23</v>
      </c>
      <c r="S25" s="186">
        <v>408.66</v>
      </c>
      <c r="T25" s="186">
        <v>2.56</v>
      </c>
      <c r="U25" s="186">
        <v>43.9</v>
      </c>
      <c r="V25" s="186"/>
      <c r="W25" s="186"/>
      <c r="X25" s="186">
        <v>-2.1</v>
      </c>
      <c r="Y25" s="186">
        <v>-0.74</v>
      </c>
      <c r="Z25" s="186">
        <v>34.16</v>
      </c>
      <c r="AA25" s="186">
        <v>710.53</v>
      </c>
      <c r="AB25" s="186">
        <v>804</v>
      </c>
      <c r="AC25" s="186">
        <v>10550</v>
      </c>
      <c r="AD25" s="186">
        <v>24.81</v>
      </c>
      <c r="AE25" s="186">
        <v>83.54</v>
      </c>
      <c r="AF25" s="186">
        <v>1328</v>
      </c>
      <c r="AG25" s="186">
        <v>111</v>
      </c>
      <c r="AH25" s="186"/>
      <c r="AI25" s="186"/>
      <c r="AJ25" s="230"/>
      <c r="AK25" s="230"/>
      <c r="AL25" s="186"/>
      <c r="AM25" s="186">
        <v>1.9</v>
      </c>
      <c r="AN25" s="186">
        <v>3399.01</v>
      </c>
      <c r="AO25" s="186">
        <v>1918.07</v>
      </c>
    </row>
    <row r="26" spans="1:41" ht="33" customHeight="1">
      <c r="A26" s="184" t="s">
        <v>50</v>
      </c>
      <c r="B26" s="185">
        <f>SUM(B9:B25)</f>
        <v>32896.81897599997</v>
      </c>
      <c r="C26" s="185">
        <f t="shared" si="0"/>
        <v>326228.52924924507</v>
      </c>
      <c r="D26" s="185">
        <f>SUM(D9:D25)</f>
        <v>20874.876396830183</v>
      </c>
      <c r="E26" s="185">
        <f>SUM(E9:E25)</f>
        <v>151897.22809186782</v>
      </c>
      <c r="F26" s="185">
        <f>SUM(F9:F25)</f>
        <v>66701</v>
      </c>
      <c r="G26" s="185">
        <f aca="true" t="shared" si="2" ref="G26:M26">SUM(G9:G25)</f>
        <v>456211.26917035104</v>
      </c>
      <c r="H26" s="185">
        <f t="shared" si="2"/>
        <v>6897.260205452824</v>
      </c>
      <c r="I26" s="185">
        <f t="shared" si="2"/>
        <v>53125.047166849035</v>
      </c>
      <c r="J26" s="185">
        <f t="shared" si="2"/>
        <v>71130.68078481875</v>
      </c>
      <c r="K26" s="185">
        <f t="shared" si="2"/>
        <v>552363.4308040314</v>
      </c>
      <c r="L26" s="185">
        <f t="shared" si="2"/>
        <v>58397</v>
      </c>
      <c r="M26" s="185">
        <f t="shared" si="2"/>
        <v>576646</v>
      </c>
      <c r="N26" s="185">
        <f aca="true" t="shared" si="3" ref="N26:T26">SUM(N9:N25)</f>
        <v>506.810373490566</v>
      </c>
      <c r="O26" s="185">
        <f t="shared" si="3"/>
        <v>5260.306438698112</v>
      </c>
      <c r="P26" s="185">
        <f t="shared" si="3"/>
        <v>29.511196584905665</v>
      </c>
      <c r="Q26" s="185">
        <f t="shared" si="3"/>
        <v>2134.889818207547</v>
      </c>
      <c r="R26" s="185">
        <f t="shared" si="3"/>
        <v>1039.5800931132076</v>
      </c>
      <c r="S26" s="185">
        <f t="shared" si="3"/>
        <v>13534.627091377366</v>
      </c>
      <c r="T26" s="185">
        <f t="shared" si="3"/>
        <v>13.864584773584907</v>
      </c>
      <c r="U26" s="185">
        <f aca="true" t="shared" si="4" ref="U26:AO26">SUM(U9:U25)</f>
        <v>714.7187276981132</v>
      </c>
      <c r="V26" s="185">
        <f t="shared" si="4"/>
        <v>530.230431</v>
      </c>
      <c r="W26" s="185">
        <f t="shared" si="4"/>
        <v>1790.6703586792453</v>
      </c>
      <c r="X26" s="185">
        <f t="shared" si="4"/>
        <v>50.848743584905655</v>
      </c>
      <c r="Y26" s="185">
        <f t="shared" si="4"/>
        <v>354.3597926792453</v>
      </c>
      <c r="Z26" s="185">
        <f t="shared" si="4"/>
        <v>1106.4886756792403</v>
      </c>
      <c r="AA26" s="185">
        <f t="shared" si="4"/>
        <v>10777.188099528195</v>
      </c>
      <c r="AB26" s="185">
        <f t="shared" si="4"/>
        <v>86951</v>
      </c>
      <c r="AC26" s="185">
        <f t="shared" si="4"/>
        <v>1157568</v>
      </c>
      <c r="AD26" s="185">
        <f t="shared" si="4"/>
        <v>221.22476949056605</v>
      </c>
      <c r="AE26" s="185">
        <f t="shared" si="4"/>
        <v>31120.84417496226</v>
      </c>
      <c r="AF26" s="185">
        <f t="shared" si="4"/>
        <v>1485</v>
      </c>
      <c r="AG26" s="185">
        <f t="shared" si="4"/>
        <v>3411</v>
      </c>
      <c r="AH26" s="185">
        <f t="shared" si="4"/>
        <v>1603.150706</v>
      </c>
      <c r="AI26" s="185">
        <f t="shared" si="4"/>
        <v>20367.5811</v>
      </c>
      <c r="AJ26" s="185">
        <f t="shared" si="4"/>
        <v>700.11</v>
      </c>
      <c r="AK26" s="185">
        <f t="shared" si="4"/>
        <v>34604.29</v>
      </c>
      <c r="AL26" s="185">
        <f t="shared" si="4"/>
        <v>22.9728</v>
      </c>
      <c r="AM26" s="185">
        <f t="shared" si="4"/>
        <v>546.7783886981133</v>
      </c>
      <c r="AN26" s="185">
        <f t="shared" si="4"/>
        <v>141554.564831</v>
      </c>
      <c r="AO26" s="185">
        <f t="shared" si="4"/>
        <v>136561.66179600006</v>
      </c>
    </row>
    <row r="27" spans="1:41" ht="33" customHeight="1">
      <c r="A27" s="204" t="s">
        <v>51</v>
      </c>
      <c r="B27" s="204"/>
      <c r="C27" s="204"/>
      <c r="D27" s="204"/>
      <c r="E27" s="204"/>
      <c r="F27" s="204"/>
      <c r="G27" s="204"/>
      <c r="H27" s="205"/>
      <c r="I27" s="213"/>
      <c r="J27" s="213"/>
      <c r="K27" s="213"/>
      <c r="L27" s="213"/>
      <c r="M27" s="205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4"/>
      <c r="Y27" s="214"/>
      <c r="Z27" s="214"/>
      <c r="AA27" s="214"/>
      <c r="AB27" s="214"/>
      <c r="AC27" s="216"/>
      <c r="AD27" s="214"/>
      <c r="AE27" s="214"/>
      <c r="AF27" s="216"/>
      <c r="AG27" s="216"/>
      <c r="AH27" s="214"/>
      <c r="AI27" s="214"/>
      <c r="AL27" s="214"/>
      <c r="AM27" s="214"/>
      <c r="AN27" s="214"/>
      <c r="AO27" s="214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25"/>
  <sheetViews>
    <sheetView showZeros="0" zoomScaleSheetLayoutView="85" workbookViewId="0" topLeftCell="A1">
      <pane xSplit="1" ySplit="3" topLeftCell="B4" activePane="bottomRight" state="frozen"/>
      <selection pane="bottomRight" activeCell="Z8" sqref="Z8"/>
    </sheetView>
  </sheetViews>
  <sheetFormatPr defaultColWidth="8.00390625" defaultRowHeight="14.25"/>
  <cols>
    <col min="1" max="1" width="9.125" style="78" customWidth="1"/>
    <col min="2" max="2" width="11.00390625" style="79" customWidth="1"/>
    <col min="3" max="3" width="10.875" style="80" customWidth="1"/>
    <col min="4" max="4" width="7.75390625" style="79" customWidth="1"/>
    <col min="5" max="5" width="8.00390625" style="81" customWidth="1"/>
    <col min="6" max="6" width="7.125" style="79" customWidth="1"/>
    <col min="7" max="7" width="11.00390625" style="81" customWidth="1"/>
    <col min="8" max="8" width="11.25390625" style="81" customWidth="1"/>
    <col min="9" max="9" width="8.25390625" style="81" customWidth="1"/>
    <col min="10" max="10" width="9.625" style="81" customWidth="1"/>
    <col min="11" max="11" width="10.875" style="81" customWidth="1"/>
    <col min="12" max="12" width="11.25390625" style="81" customWidth="1"/>
    <col min="13" max="13" width="9.75390625" style="79" customWidth="1"/>
    <col min="14" max="14" width="9.875" style="79" customWidth="1"/>
    <col min="15" max="15" width="8.50390625" style="82" customWidth="1"/>
    <col min="16" max="16" width="7.75390625" style="79" customWidth="1"/>
    <col min="17" max="18" width="9.75390625" style="81" customWidth="1"/>
    <col min="19" max="19" width="8.50390625" style="81" customWidth="1"/>
    <col min="20" max="20" width="9.375" style="81" customWidth="1"/>
    <col min="21" max="21" width="8.75390625" style="81" customWidth="1"/>
    <col min="22" max="22" width="7.75390625" style="81" customWidth="1"/>
    <col min="23" max="23" width="9.50390625" style="79" customWidth="1"/>
    <col min="24" max="24" width="10.00390625" style="79" customWidth="1"/>
    <col min="25" max="25" width="8.625" style="79" customWidth="1"/>
    <col min="26" max="26" width="7.50390625" style="79" customWidth="1"/>
    <col min="27" max="27" width="8.75390625" style="81" customWidth="1"/>
    <col min="28" max="28" width="9.75390625" style="81" customWidth="1"/>
    <col min="29" max="32" width="7.75390625" style="81" customWidth="1"/>
    <col min="33" max="34" width="8.625" style="79" customWidth="1"/>
    <col min="35" max="35" width="7.875" style="79" customWidth="1"/>
    <col min="36" max="36" width="7.50390625" style="79" customWidth="1"/>
    <col min="37" max="37" width="9.25390625" style="81" customWidth="1"/>
    <col min="38" max="38" width="8.75390625" style="81" customWidth="1"/>
    <col min="39" max="41" width="7.75390625" style="81" customWidth="1"/>
    <col min="42" max="42" width="9.50390625" style="81" customWidth="1"/>
    <col min="43" max="43" width="8.75390625" style="79" customWidth="1"/>
    <col min="44" max="44" width="8.00390625" style="79" customWidth="1"/>
    <col min="45" max="45" width="8.625" style="82" customWidth="1"/>
    <col min="46" max="46" width="6.875" style="79" customWidth="1"/>
    <col min="47" max="51" width="7.75390625" style="81" customWidth="1"/>
    <col min="52" max="52" width="10.00390625" style="81" customWidth="1"/>
    <col min="53" max="53" width="9.25390625" style="79" customWidth="1"/>
    <col min="54" max="54" width="8.875" style="79" customWidth="1"/>
    <col min="55" max="55" width="8.125" style="79" customWidth="1"/>
    <col min="56" max="56" width="7.625" style="79" customWidth="1"/>
    <col min="57" max="57" width="9.00390625" style="81" customWidth="1"/>
    <col min="58" max="58" width="8.75390625" style="81" customWidth="1"/>
    <col min="59" max="59" width="9.125" style="81" customWidth="1"/>
    <col min="60" max="60" width="9.875" style="81" customWidth="1"/>
    <col min="61" max="61" width="9.50390625" style="81" customWidth="1"/>
    <col min="62" max="62" width="9.00390625" style="81" customWidth="1"/>
    <col min="63" max="63" width="9.50390625" style="79" customWidth="1"/>
    <col min="64" max="64" width="8.75390625" style="79" customWidth="1"/>
    <col min="65" max="65" width="8.625" style="79" customWidth="1"/>
    <col min="66" max="66" width="9.25390625" style="79" customWidth="1"/>
    <col min="67" max="67" width="8.75390625" style="81" customWidth="1"/>
    <col min="68" max="68" width="8.625" style="81" customWidth="1"/>
    <col min="69" max="71" width="7.75390625" style="81" customWidth="1"/>
    <col min="72" max="72" width="11.25390625" style="81" customWidth="1"/>
    <col min="73" max="73" width="8.50390625" style="79" customWidth="1"/>
    <col min="74" max="74" width="8.875" style="79" customWidth="1"/>
    <col min="75" max="75" width="8.25390625" style="79" customWidth="1"/>
    <col min="76" max="76" width="7.50390625" style="79" customWidth="1"/>
    <col min="77" max="82" width="7.75390625" style="81" customWidth="1"/>
    <col min="83" max="83" width="9.00390625" style="79" customWidth="1"/>
    <col min="84" max="86" width="7.50390625" style="79" customWidth="1"/>
    <col min="87" max="87" width="9.125" style="81" customWidth="1"/>
    <col min="88" max="92" width="7.75390625" style="81" customWidth="1"/>
    <col min="93" max="93" width="9.625" style="79" customWidth="1"/>
    <col min="94" max="94" width="8.875" style="79" customWidth="1"/>
    <col min="95" max="96" width="7.50390625" style="79" customWidth="1"/>
    <col min="97" max="97" width="9.625" style="81" customWidth="1"/>
    <col min="98" max="98" width="8.875" style="81" customWidth="1"/>
    <col min="99" max="101" width="7.75390625" style="81" customWidth="1"/>
    <col min="102" max="102" width="8.75390625" style="81" customWidth="1"/>
    <col min="103" max="103" width="8.75390625" style="79" customWidth="1"/>
    <col min="104" max="105" width="8.25390625" style="79" customWidth="1"/>
    <col min="106" max="106" width="6.875" style="79" customWidth="1"/>
    <col min="107" max="112" width="7.75390625" style="81" customWidth="1"/>
    <col min="113" max="113" width="9.375" style="79" customWidth="1"/>
    <col min="114" max="114" width="8.00390625" style="79" customWidth="1"/>
    <col min="115" max="115" width="7.625" style="79" customWidth="1"/>
    <col min="116" max="116" width="8.625" style="79" bestFit="1" customWidth="1"/>
    <col min="117" max="122" width="7.75390625" style="81" customWidth="1"/>
    <col min="123" max="123" width="8.375" style="79" bestFit="1" customWidth="1"/>
    <col min="124" max="124" width="8.625" style="79" bestFit="1" customWidth="1"/>
    <col min="125" max="125" width="8.125" style="79" bestFit="1" customWidth="1"/>
    <col min="126" max="126" width="8.625" style="79" bestFit="1" customWidth="1"/>
    <col min="127" max="132" width="7.75390625" style="81" customWidth="1"/>
    <col min="133" max="134" width="8.375" style="79" bestFit="1" customWidth="1"/>
    <col min="135" max="135" width="9.125" style="79" customWidth="1"/>
    <col min="136" max="136" width="8.125" style="79" bestFit="1" customWidth="1"/>
    <col min="137" max="142" width="7.75390625" style="81" customWidth="1"/>
    <col min="143" max="143" width="8.625" style="79" bestFit="1" customWidth="1"/>
    <col min="144" max="146" width="8.125" style="79" bestFit="1" customWidth="1"/>
    <col min="147" max="148" width="7.75390625" style="81" customWidth="1"/>
    <col min="149" max="149" width="8.75390625" style="81" customWidth="1"/>
    <col min="150" max="152" width="7.75390625" style="81" customWidth="1"/>
    <col min="153" max="154" width="8.50390625" style="79" bestFit="1" customWidth="1"/>
    <col min="155" max="155" width="8.125" style="79" bestFit="1" customWidth="1"/>
    <col min="156" max="156" width="8.125" style="79" customWidth="1"/>
    <col min="157" max="157" width="8.375" style="79" customWidth="1"/>
    <col min="158" max="158" width="8.50390625" style="79" bestFit="1" customWidth="1"/>
    <col min="159" max="159" width="8.125" style="79" bestFit="1" customWidth="1"/>
    <col min="160" max="162" width="8.375" style="79" bestFit="1" customWidth="1"/>
    <col min="163" max="164" width="8.50390625" style="79" bestFit="1" customWidth="1"/>
    <col min="165" max="165" width="8.125" style="79" bestFit="1" customWidth="1"/>
    <col min="166" max="166" width="10.25390625" style="79" customWidth="1"/>
    <col min="167" max="168" width="8.50390625" style="79" bestFit="1" customWidth="1"/>
    <col min="169" max="172" width="8.125" style="79" bestFit="1" customWidth="1"/>
    <col min="173" max="174" width="8.50390625" style="79" bestFit="1" customWidth="1"/>
    <col min="175" max="175" width="8.125" style="79" bestFit="1" customWidth="1"/>
    <col min="176" max="176" width="9.125" style="79" customWidth="1"/>
    <col min="177" max="178" width="8.50390625" style="79" bestFit="1" customWidth="1"/>
    <col min="179" max="179" width="8.125" style="79" bestFit="1" customWidth="1"/>
    <col min="180" max="180" width="8.375" style="79" bestFit="1" customWidth="1"/>
    <col min="181" max="182" width="8.125" style="79" bestFit="1" customWidth="1"/>
    <col min="183" max="16384" width="8.00390625" style="79" customWidth="1"/>
  </cols>
  <sheetData>
    <row r="1" spans="1:152" s="71" customFormat="1" ht="41.25" customHeigh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111"/>
      <c r="AL1" s="111"/>
      <c r="AM1" s="111"/>
      <c r="AN1" s="111"/>
      <c r="AO1" s="111"/>
      <c r="AP1" s="111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111"/>
      <c r="BZ1" s="111"/>
      <c r="CA1" s="111"/>
      <c r="CB1" s="111"/>
      <c r="CC1" s="111"/>
      <c r="CD1" s="111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111"/>
      <c r="DD1" s="111"/>
      <c r="DE1" s="111"/>
      <c r="DF1" s="111"/>
      <c r="DG1" s="111"/>
      <c r="DH1" s="111"/>
      <c r="DM1" s="111"/>
      <c r="DN1" s="111"/>
      <c r="DO1" s="111"/>
      <c r="DP1" s="111"/>
      <c r="DQ1" s="111"/>
      <c r="DR1" s="111"/>
      <c r="DW1" s="111"/>
      <c r="DX1" s="111"/>
      <c r="DY1" s="111"/>
      <c r="DZ1" s="111"/>
      <c r="EA1" s="111"/>
      <c r="EB1" s="111"/>
      <c r="EG1" s="111"/>
      <c r="EH1" s="111"/>
      <c r="EI1" s="111"/>
      <c r="EJ1" s="111"/>
      <c r="EK1" s="111"/>
      <c r="EL1" s="111"/>
      <c r="EQ1" s="111"/>
      <c r="ER1" s="111"/>
      <c r="ES1" s="111"/>
      <c r="ET1" s="111"/>
      <c r="EU1" s="111"/>
      <c r="EV1" s="111"/>
    </row>
    <row r="2" spans="1:152" s="72" customFormat="1" ht="22.5" customHeight="1">
      <c r="A2" s="84" t="str">
        <f>'产险渠道报表1'!A2</f>
        <v>制表单位：赣州市保险行业协会                 填报日期 2019年8月15日                       (货币单位:万元)     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O2" s="99"/>
      <c r="Q2" s="110"/>
      <c r="R2" s="110"/>
      <c r="S2" s="110"/>
      <c r="T2" s="110"/>
      <c r="U2" s="110"/>
      <c r="V2" s="110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112"/>
      <c r="AK2" s="113"/>
      <c r="AL2" s="113"/>
      <c r="AM2" s="113"/>
      <c r="AN2" s="113"/>
      <c r="AO2" s="113"/>
      <c r="AP2" s="113"/>
      <c r="AQ2" s="84"/>
      <c r="AR2" s="84"/>
      <c r="AS2" s="84"/>
      <c r="AT2" s="84"/>
      <c r="AU2" s="113"/>
      <c r="AV2" s="113"/>
      <c r="AW2" s="113"/>
      <c r="AX2" s="113"/>
      <c r="AY2" s="113"/>
      <c r="AZ2" s="113"/>
      <c r="BE2" s="113"/>
      <c r="BF2" s="113"/>
      <c r="BG2" s="113"/>
      <c r="BH2" s="113"/>
      <c r="BI2" s="113"/>
      <c r="BJ2" s="113"/>
      <c r="BO2" s="113"/>
      <c r="BP2" s="113"/>
      <c r="BQ2" s="113"/>
      <c r="BR2" s="113"/>
      <c r="BS2" s="113"/>
      <c r="BT2" s="113"/>
      <c r="BU2" s="84"/>
      <c r="BV2" s="84"/>
      <c r="BW2" s="84"/>
      <c r="BX2" s="84"/>
      <c r="BY2" s="113"/>
      <c r="BZ2" s="113"/>
      <c r="CA2" s="113"/>
      <c r="CB2" s="113"/>
      <c r="CC2" s="113"/>
      <c r="CD2" s="113"/>
      <c r="CE2" s="84"/>
      <c r="CF2" s="84"/>
      <c r="CG2" s="84"/>
      <c r="CH2" s="84"/>
      <c r="CI2" s="113"/>
      <c r="CJ2" s="113"/>
      <c r="CK2" s="113"/>
      <c r="CL2" s="113"/>
      <c r="CM2" s="113"/>
      <c r="CN2" s="113"/>
      <c r="CS2" s="113"/>
      <c r="CT2" s="113"/>
      <c r="CU2" s="113"/>
      <c r="CV2" s="113"/>
      <c r="CW2" s="113"/>
      <c r="CX2" s="113"/>
      <c r="CY2" s="84"/>
      <c r="CZ2" s="84"/>
      <c r="DA2" s="84"/>
      <c r="DB2" s="84"/>
      <c r="DC2" s="113"/>
      <c r="DD2" s="113"/>
      <c r="DE2" s="113"/>
      <c r="DF2" s="113"/>
      <c r="DG2" s="113"/>
      <c r="DH2" s="113"/>
      <c r="DM2" s="113"/>
      <c r="DN2" s="113"/>
      <c r="DO2" s="113"/>
      <c r="DP2" s="113"/>
      <c r="DQ2" s="113"/>
      <c r="DR2" s="113"/>
      <c r="DW2" s="113"/>
      <c r="DX2" s="113"/>
      <c r="DY2" s="113"/>
      <c r="DZ2" s="113"/>
      <c r="EA2" s="113"/>
      <c r="EB2" s="113"/>
      <c r="EG2" s="113"/>
      <c r="EH2" s="113"/>
      <c r="EI2" s="113"/>
      <c r="EJ2" s="113"/>
      <c r="EK2" s="113"/>
      <c r="EL2" s="113"/>
      <c r="EQ2" s="113"/>
      <c r="ER2" s="113"/>
      <c r="ES2" s="113"/>
      <c r="ET2" s="113"/>
      <c r="EU2" s="113"/>
      <c r="EV2" s="113"/>
    </row>
    <row r="3" spans="1:182" s="73" customFormat="1" ht="31.5" customHeight="1">
      <c r="A3" s="85"/>
      <c r="B3" s="86" t="s">
        <v>53</v>
      </c>
      <c r="C3" s="87"/>
      <c r="D3" s="87"/>
      <c r="E3" s="87"/>
      <c r="F3" s="87"/>
      <c r="G3" s="87"/>
      <c r="H3" s="87"/>
      <c r="I3" s="87"/>
      <c r="J3" s="87"/>
      <c r="K3" s="87"/>
      <c r="L3" s="100"/>
      <c r="M3" s="86" t="s">
        <v>54</v>
      </c>
      <c r="N3" s="87"/>
      <c r="O3" s="87"/>
      <c r="P3" s="87"/>
      <c r="Q3" s="87"/>
      <c r="R3" s="87"/>
      <c r="S3" s="87"/>
      <c r="T3" s="87"/>
      <c r="U3" s="87"/>
      <c r="V3" s="100"/>
      <c r="W3" s="86" t="s">
        <v>55</v>
      </c>
      <c r="X3" s="87"/>
      <c r="Y3" s="87"/>
      <c r="Z3" s="87"/>
      <c r="AA3" s="87"/>
      <c r="AB3" s="87"/>
      <c r="AC3" s="87"/>
      <c r="AD3" s="87"/>
      <c r="AE3" s="87"/>
      <c r="AF3" s="100"/>
      <c r="AG3" s="86" t="s">
        <v>56</v>
      </c>
      <c r="AH3" s="87"/>
      <c r="AI3" s="87"/>
      <c r="AJ3" s="87"/>
      <c r="AK3" s="87"/>
      <c r="AL3" s="87"/>
      <c r="AM3" s="87"/>
      <c r="AN3" s="87"/>
      <c r="AO3" s="87"/>
      <c r="AP3" s="100"/>
      <c r="AQ3" s="86" t="s">
        <v>57</v>
      </c>
      <c r="AR3" s="87"/>
      <c r="AS3" s="87"/>
      <c r="AT3" s="87"/>
      <c r="AU3" s="87"/>
      <c r="AV3" s="87"/>
      <c r="AW3" s="87"/>
      <c r="AX3" s="87"/>
      <c r="AY3" s="87"/>
      <c r="AZ3" s="100"/>
      <c r="BA3" s="86" t="s">
        <v>58</v>
      </c>
      <c r="BB3" s="87"/>
      <c r="BC3" s="87"/>
      <c r="BD3" s="87"/>
      <c r="BE3" s="87"/>
      <c r="BF3" s="87"/>
      <c r="BG3" s="87"/>
      <c r="BH3" s="87"/>
      <c r="BI3" s="87"/>
      <c r="BJ3" s="100"/>
      <c r="BK3" s="86" t="s">
        <v>59</v>
      </c>
      <c r="BL3" s="87"/>
      <c r="BM3" s="87"/>
      <c r="BN3" s="87"/>
      <c r="BO3" s="87"/>
      <c r="BP3" s="87"/>
      <c r="BQ3" s="87"/>
      <c r="BR3" s="87"/>
      <c r="BS3" s="87"/>
      <c r="BT3" s="100"/>
      <c r="BU3" s="86" t="s">
        <v>60</v>
      </c>
      <c r="BV3" s="87"/>
      <c r="BW3" s="87"/>
      <c r="BX3" s="87"/>
      <c r="BY3" s="87"/>
      <c r="BZ3" s="87"/>
      <c r="CA3" s="87"/>
      <c r="CB3" s="87"/>
      <c r="CC3" s="87"/>
      <c r="CD3" s="100"/>
      <c r="CE3" s="86" t="s">
        <v>61</v>
      </c>
      <c r="CF3" s="87"/>
      <c r="CG3" s="87"/>
      <c r="CH3" s="87"/>
      <c r="CI3" s="87"/>
      <c r="CJ3" s="87"/>
      <c r="CK3" s="87"/>
      <c r="CL3" s="87"/>
      <c r="CM3" s="87"/>
      <c r="CN3" s="100"/>
      <c r="CO3" s="86" t="s">
        <v>62</v>
      </c>
      <c r="CP3" s="87"/>
      <c r="CQ3" s="87"/>
      <c r="CR3" s="87"/>
      <c r="CS3" s="87"/>
      <c r="CT3" s="87"/>
      <c r="CU3" s="87"/>
      <c r="CV3" s="87"/>
      <c r="CW3" s="87"/>
      <c r="CX3" s="100"/>
      <c r="CY3" s="86" t="s">
        <v>63</v>
      </c>
      <c r="CZ3" s="87"/>
      <c r="DA3" s="87"/>
      <c r="DB3" s="87"/>
      <c r="DC3" s="87"/>
      <c r="DD3" s="87"/>
      <c r="DE3" s="87"/>
      <c r="DF3" s="87"/>
      <c r="DG3" s="87"/>
      <c r="DH3" s="100"/>
      <c r="DI3" s="86" t="s">
        <v>64</v>
      </c>
      <c r="DJ3" s="87"/>
      <c r="DK3" s="87"/>
      <c r="DL3" s="87"/>
      <c r="DM3" s="87"/>
      <c r="DN3" s="87"/>
      <c r="DO3" s="87"/>
      <c r="DP3" s="87"/>
      <c r="DQ3" s="87"/>
      <c r="DR3" s="100"/>
      <c r="DS3" s="86" t="s">
        <v>65</v>
      </c>
      <c r="DT3" s="87"/>
      <c r="DU3" s="87"/>
      <c r="DV3" s="87"/>
      <c r="DW3" s="87"/>
      <c r="DX3" s="87"/>
      <c r="DY3" s="87"/>
      <c r="DZ3" s="87"/>
      <c r="EA3" s="87"/>
      <c r="EB3" s="100"/>
      <c r="EC3" s="86" t="s">
        <v>66</v>
      </c>
      <c r="ED3" s="87"/>
      <c r="EE3" s="87"/>
      <c r="EF3" s="87"/>
      <c r="EG3" s="87"/>
      <c r="EH3" s="87"/>
      <c r="EI3" s="87"/>
      <c r="EJ3" s="87"/>
      <c r="EK3" s="87"/>
      <c r="EL3" s="100"/>
      <c r="EM3" s="86" t="s">
        <v>67</v>
      </c>
      <c r="EN3" s="87"/>
      <c r="EO3" s="87"/>
      <c r="EP3" s="87"/>
      <c r="EQ3" s="87"/>
      <c r="ER3" s="87"/>
      <c r="ES3" s="87"/>
      <c r="ET3" s="87"/>
      <c r="EU3" s="87"/>
      <c r="EV3" s="100"/>
      <c r="EW3" s="86" t="s">
        <v>68</v>
      </c>
      <c r="EX3" s="87"/>
      <c r="EY3" s="87"/>
      <c r="EZ3" s="87"/>
      <c r="FA3" s="87"/>
      <c r="FB3" s="87"/>
      <c r="FC3" s="87"/>
      <c r="FD3" s="87"/>
      <c r="FE3" s="87"/>
      <c r="FF3" s="100"/>
      <c r="FG3" s="86" t="s">
        <v>69</v>
      </c>
      <c r="FH3" s="87"/>
      <c r="FI3" s="87"/>
      <c r="FJ3" s="87"/>
      <c r="FK3" s="87"/>
      <c r="FL3" s="87"/>
      <c r="FM3" s="87"/>
      <c r="FN3" s="87"/>
      <c r="FO3" s="87"/>
      <c r="FP3" s="100"/>
      <c r="FQ3" s="86" t="s">
        <v>70</v>
      </c>
      <c r="FR3" s="87"/>
      <c r="FS3" s="87"/>
      <c r="FT3" s="87"/>
      <c r="FU3" s="87"/>
      <c r="FV3" s="87"/>
      <c r="FW3" s="87"/>
      <c r="FX3" s="87"/>
      <c r="FY3" s="87"/>
      <c r="FZ3" s="100"/>
    </row>
    <row r="4" spans="1:182" s="74" customFormat="1" ht="20.25" customHeight="1">
      <c r="A4" s="88"/>
      <c r="B4" s="85" t="s">
        <v>71</v>
      </c>
      <c r="C4" s="85" t="s">
        <v>72</v>
      </c>
      <c r="D4" s="85" t="s">
        <v>73</v>
      </c>
      <c r="E4" s="85" t="s">
        <v>74</v>
      </c>
      <c r="F4" s="85" t="s">
        <v>75</v>
      </c>
      <c r="G4" s="89" t="s">
        <v>76</v>
      </c>
      <c r="H4" s="90"/>
      <c r="I4" s="101"/>
      <c r="J4" s="89" t="s">
        <v>77</v>
      </c>
      <c r="K4" s="90"/>
      <c r="L4" s="101"/>
      <c r="M4" s="85" t="s">
        <v>71</v>
      </c>
      <c r="N4" s="85" t="s">
        <v>78</v>
      </c>
      <c r="O4" s="102" t="s">
        <v>73</v>
      </c>
      <c r="P4" s="85" t="s">
        <v>79</v>
      </c>
      <c r="Q4" s="89" t="s">
        <v>76</v>
      </c>
      <c r="R4" s="90"/>
      <c r="S4" s="101"/>
      <c r="T4" s="89" t="s">
        <v>77</v>
      </c>
      <c r="U4" s="90"/>
      <c r="V4" s="101"/>
      <c r="W4" s="85" t="s">
        <v>71</v>
      </c>
      <c r="X4" s="85" t="s">
        <v>78</v>
      </c>
      <c r="Y4" s="85" t="s">
        <v>73</v>
      </c>
      <c r="Z4" s="85" t="s">
        <v>75</v>
      </c>
      <c r="AA4" s="89" t="s">
        <v>76</v>
      </c>
      <c r="AB4" s="90"/>
      <c r="AC4" s="101"/>
      <c r="AD4" s="89" t="s">
        <v>77</v>
      </c>
      <c r="AE4" s="90"/>
      <c r="AF4" s="101"/>
      <c r="AG4" s="85" t="s">
        <v>80</v>
      </c>
      <c r="AH4" s="85" t="s">
        <v>78</v>
      </c>
      <c r="AI4" s="85" t="s">
        <v>73</v>
      </c>
      <c r="AJ4" s="85" t="s">
        <v>75</v>
      </c>
      <c r="AK4" s="89" t="s">
        <v>76</v>
      </c>
      <c r="AL4" s="90"/>
      <c r="AM4" s="101"/>
      <c r="AN4" s="89" t="s">
        <v>77</v>
      </c>
      <c r="AO4" s="90"/>
      <c r="AP4" s="101"/>
      <c r="AQ4" s="85" t="s">
        <v>80</v>
      </c>
      <c r="AR4" s="85" t="s">
        <v>78</v>
      </c>
      <c r="AS4" s="102" t="s">
        <v>73</v>
      </c>
      <c r="AT4" s="85" t="s">
        <v>75</v>
      </c>
      <c r="AU4" s="89" t="s">
        <v>76</v>
      </c>
      <c r="AV4" s="90"/>
      <c r="AW4" s="101"/>
      <c r="AX4" s="89" t="s">
        <v>77</v>
      </c>
      <c r="AY4" s="90"/>
      <c r="AZ4" s="101"/>
      <c r="BA4" s="85" t="s">
        <v>80</v>
      </c>
      <c r="BB4" s="85" t="s">
        <v>78</v>
      </c>
      <c r="BC4" s="85" t="s">
        <v>73</v>
      </c>
      <c r="BD4" s="85" t="s">
        <v>75</v>
      </c>
      <c r="BE4" s="89" t="s">
        <v>76</v>
      </c>
      <c r="BF4" s="90"/>
      <c r="BG4" s="101"/>
      <c r="BH4" s="89" t="s">
        <v>77</v>
      </c>
      <c r="BI4" s="90"/>
      <c r="BJ4" s="101"/>
      <c r="BK4" s="85" t="s">
        <v>80</v>
      </c>
      <c r="BL4" s="85" t="s">
        <v>78</v>
      </c>
      <c r="BM4" s="85" t="s">
        <v>73</v>
      </c>
      <c r="BN4" s="85" t="s">
        <v>75</v>
      </c>
      <c r="BO4" s="89" t="s">
        <v>76</v>
      </c>
      <c r="BP4" s="90"/>
      <c r="BQ4" s="101"/>
      <c r="BR4" s="89" t="s">
        <v>77</v>
      </c>
      <c r="BS4" s="90"/>
      <c r="BT4" s="101"/>
      <c r="BU4" s="122" t="s">
        <v>80</v>
      </c>
      <c r="BV4" s="122" t="s">
        <v>78</v>
      </c>
      <c r="BW4" s="85" t="s">
        <v>73</v>
      </c>
      <c r="BX4" s="85" t="s">
        <v>75</v>
      </c>
      <c r="BY4" s="89" t="s">
        <v>76</v>
      </c>
      <c r="BZ4" s="90"/>
      <c r="CA4" s="101"/>
      <c r="CB4" s="89" t="s">
        <v>77</v>
      </c>
      <c r="CC4" s="90"/>
      <c r="CD4" s="101"/>
      <c r="CE4" s="122" t="s">
        <v>80</v>
      </c>
      <c r="CF4" s="122" t="s">
        <v>78</v>
      </c>
      <c r="CG4" s="85" t="s">
        <v>73</v>
      </c>
      <c r="CH4" s="85" t="s">
        <v>75</v>
      </c>
      <c r="CI4" s="89" t="s">
        <v>76</v>
      </c>
      <c r="CJ4" s="90"/>
      <c r="CK4" s="101"/>
      <c r="CL4" s="89" t="s">
        <v>77</v>
      </c>
      <c r="CM4" s="90"/>
      <c r="CN4" s="101"/>
      <c r="CO4" s="122" t="s">
        <v>80</v>
      </c>
      <c r="CP4" s="122" t="s">
        <v>78</v>
      </c>
      <c r="CQ4" s="85" t="s">
        <v>73</v>
      </c>
      <c r="CR4" s="85" t="s">
        <v>79</v>
      </c>
      <c r="CS4" s="89" t="s">
        <v>76</v>
      </c>
      <c r="CT4" s="90"/>
      <c r="CU4" s="101"/>
      <c r="CV4" s="89" t="s">
        <v>77</v>
      </c>
      <c r="CW4" s="90"/>
      <c r="CX4" s="101"/>
      <c r="CY4" s="122" t="s">
        <v>71</v>
      </c>
      <c r="CZ4" s="122" t="s">
        <v>78</v>
      </c>
      <c r="DA4" s="85" t="s">
        <v>73</v>
      </c>
      <c r="DB4" s="85" t="s">
        <v>75</v>
      </c>
      <c r="DC4" s="89" t="s">
        <v>76</v>
      </c>
      <c r="DD4" s="90"/>
      <c r="DE4" s="101"/>
      <c r="DF4" s="89" t="s">
        <v>77</v>
      </c>
      <c r="DG4" s="90"/>
      <c r="DH4" s="101"/>
      <c r="DI4" s="122" t="s">
        <v>71</v>
      </c>
      <c r="DJ4" s="122" t="s">
        <v>78</v>
      </c>
      <c r="DK4" s="85" t="s">
        <v>73</v>
      </c>
      <c r="DL4" s="85" t="s">
        <v>75</v>
      </c>
      <c r="DM4" s="89" t="s">
        <v>76</v>
      </c>
      <c r="DN4" s="90"/>
      <c r="DO4" s="101"/>
      <c r="DP4" s="89" t="s">
        <v>77</v>
      </c>
      <c r="DQ4" s="90"/>
      <c r="DR4" s="101"/>
      <c r="DS4" s="122" t="s">
        <v>71</v>
      </c>
      <c r="DT4" s="122" t="s">
        <v>78</v>
      </c>
      <c r="DU4" s="85" t="s">
        <v>73</v>
      </c>
      <c r="DV4" s="85" t="s">
        <v>75</v>
      </c>
      <c r="DW4" s="89" t="s">
        <v>76</v>
      </c>
      <c r="DX4" s="90"/>
      <c r="DY4" s="101"/>
      <c r="DZ4" s="89" t="s">
        <v>77</v>
      </c>
      <c r="EA4" s="90"/>
      <c r="EB4" s="101"/>
      <c r="EC4" s="122" t="s">
        <v>71</v>
      </c>
      <c r="ED4" s="122" t="s">
        <v>78</v>
      </c>
      <c r="EE4" s="85" t="s">
        <v>73</v>
      </c>
      <c r="EF4" s="85" t="s">
        <v>75</v>
      </c>
      <c r="EG4" s="89" t="s">
        <v>76</v>
      </c>
      <c r="EH4" s="90"/>
      <c r="EI4" s="101"/>
      <c r="EJ4" s="89" t="s">
        <v>77</v>
      </c>
      <c r="EK4" s="90"/>
      <c r="EL4" s="101"/>
      <c r="EM4" s="122" t="s">
        <v>71</v>
      </c>
      <c r="EN4" s="122" t="s">
        <v>78</v>
      </c>
      <c r="EO4" s="85" t="s">
        <v>73</v>
      </c>
      <c r="EP4" s="85" t="s">
        <v>75</v>
      </c>
      <c r="EQ4" s="89" t="s">
        <v>76</v>
      </c>
      <c r="ER4" s="90"/>
      <c r="ES4" s="101"/>
      <c r="ET4" s="89" t="s">
        <v>77</v>
      </c>
      <c r="EU4" s="90"/>
      <c r="EV4" s="101"/>
      <c r="EW4" s="122" t="s">
        <v>71</v>
      </c>
      <c r="EX4" s="122" t="s">
        <v>78</v>
      </c>
      <c r="EY4" s="85" t="s">
        <v>73</v>
      </c>
      <c r="EZ4" s="85" t="s">
        <v>75</v>
      </c>
      <c r="FA4" s="89" t="s">
        <v>76</v>
      </c>
      <c r="FB4" s="90"/>
      <c r="FC4" s="101"/>
      <c r="FD4" s="89" t="s">
        <v>77</v>
      </c>
      <c r="FE4" s="90"/>
      <c r="FF4" s="101"/>
      <c r="FG4" s="122" t="s">
        <v>71</v>
      </c>
      <c r="FH4" s="122" t="s">
        <v>78</v>
      </c>
      <c r="FI4" s="85" t="s">
        <v>73</v>
      </c>
      <c r="FJ4" s="85" t="s">
        <v>75</v>
      </c>
      <c r="FK4" s="89" t="s">
        <v>76</v>
      </c>
      <c r="FL4" s="90"/>
      <c r="FM4" s="101"/>
      <c r="FN4" s="89" t="s">
        <v>77</v>
      </c>
      <c r="FO4" s="90"/>
      <c r="FP4" s="101"/>
      <c r="FQ4" s="122" t="s">
        <v>71</v>
      </c>
      <c r="FR4" s="122" t="s">
        <v>78</v>
      </c>
      <c r="FS4" s="85" t="s">
        <v>73</v>
      </c>
      <c r="FT4" s="85" t="s">
        <v>75</v>
      </c>
      <c r="FU4" s="89" t="s">
        <v>76</v>
      </c>
      <c r="FV4" s="90"/>
      <c r="FW4" s="101"/>
      <c r="FX4" s="89" t="s">
        <v>77</v>
      </c>
      <c r="FY4" s="90"/>
      <c r="FZ4" s="101"/>
    </row>
    <row r="5" spans="1:182" s="74" customFormat="1" ht="20.25" customHeight="1">
      <c r="A5" s="88"/>
      <c r="B5" s="88"/>
      <c r="C5" s="88"/>
      <c r="D5" s="88"/>
      <c r="E5" s="88"/>
      <c r="F5" s="88"/>
      <c r="G5" s="85" t="s">
        <v>81</v>
      </c>
      <c r="H5" s="85" t="s">
        <v>82</v>
      </c>
      <c r="I5" s="85" t="s">
        <v>83</v>
      </c>
      <c r="J5" s="85" t="s">
        <v>81</v>
      </c>
      <c r="K5" s="85" t="s">
        <v>82</v>
      </c>
      <c r="L5" s="85" t="s">
        <v>83</v>
      </c>
      <c r="M5" s="88"/>
      <c r="N5" s="88"/>
      <c r="O5" s="103"/>
      <c r="P5" s="88"/>
      <c r="Q5" s="85" t="s">
        <v>81</v>
      </c>
      <c r="R5" s="85" t="s">
        <v>82</v>
      </c>
      <c r="S5" s="85" t="s">
        <v>83</v>
      </c>
      <c r="T5" s="85" t="s">
        <v>81</v>
      </c>
      <c r="U5" s="85" t="s">
        <v>82</v>
      </c>
      <c r="V5" s="85" t="s">
        <v>83</v>
      </c>
      <c r="W5" s="88"/>
      <c r="X5" s="88"/>
      <c r="Y5" s="88"/>
      <c r="Z5" s="88"/>
      <c r="AA5" s="85" t="s">
        <v>81</v>
      </c>
      <c r="AB5" s="85" t="s">
        <v>82</v>
      </c>
      <c r="AC5" s="85" t="s">
        <v>83</v>
      </c>
      <c r="AD5" s="85" t="s">
        <v>81</v>
      </c>
      <c r="AE5" s="85" t="s">
        <v>82</v>
      </c>
      <c r="AF5" s="85" t="s">
        <v>83</v>
      </c>
      <c r="AG5" s="88"/>
      <c r="AH5" s="88"/>
      <c r="AI5" s="88"/>
      <c r="AJ5" s="88"/>
      <c r="AK5" s="85" t="s">
        <v>81</v>
      </c>
      <c r="AL5" s="85" t="s">
        <v>82</v>
      </c>
      <c r="AM5" s="85" t="s">
        <v>83</v>
      </c>
      <c r="AN5" s="85" t="s">
        <v>81</v>
      </c>
      <c r="AO5" s="85" t="s">
        <v>82</v>
      </c>
      <c r="AP5" s="85" t="s">
        <v>83</v>
      </c>
      <c r="AQ5" s="88"/>
      <c r="AR5" s="88"/>
      <c r="AS5" s="103"/>
      <c r="AT5" s="88"/>
      <c r="AU5" s="85" t="s">
        <v>81</v>
      </c>
      <c r="AV5" s="85" t="s">
        <v>82</v>
      </c>
      <c r="AW5" s="85" t="s">
        <v>83</v>
      </c>
      <c r="AX5" s="85" t="s">
        <v>81</v>
      </c>
      <c r="AY5" s="85" t="s">
        <v>82</v>
      </c>
      <c r="AZ5" s="85" t="s">
        <v>83</v>
      </c>
      <c r="BA5" s="88"/>
      <c r="BB5" s="88"/>
      <c r="BC5" s="88"/>
      <c r="BD5" s="88"/>
      <c r="BE5" s="85" t="s">
        <v>81</v>
      </c>
      <c r="BF5" s="85" t="s">
        <v>82</v>
      </c>
      <c r="BG5" s="85" t="s">
        <v>83</v>
      </c>
      <c r="BH5" s="85" t="s">
        <v>81</v>
      </c>
      <c r="BI5" s="85" t="s">
        <v>82</v>
      </c>
      <c r="BJ5" s="85" t="s">
        <v>83</v>
      </c>
      <c r="BK5" s="88"/>
      <c r="BL5" s="88"/>
      <c r="BM5" s="88"/>
      <c r="BN5" s="88"/>
      <c r="BO5" s="85" t="s">
        <v>81</v>
      </c>
      <c r="BP5" s="85" t="s">
        <v>82</v>
      </c>
      <c r="BQ5" s="85" t="s">
        <v>83</v>
      </c>
      <c r="BR5" s="85" t="s">
        <v>81</v>
      </c>
      <c r="BS5" s="85" t="s">
        <v>82</v>
      </c>
      <c r="BT5" s="85" t="s">
        <v>83</v>
      </c>
      <c r="BU5" s="123"/>
      <c r="BV5" s="123"/>
      <c r="BW5" s="88"/>
      <c r="BX5" s="88"/>
      <c r="BY5" s="122" t="s">
        <v>81</v>
      </c>
      <c r="BZ5" s="122" t="s">
        <v>82</v>
      </c>
      <c r="CA5" s="85" t="s">
        <v>83</v>
      </c>
      <c r="CB5" s="85" t="s">
        <v>81</v>
      </c>
      <c r="CC5" s="85" t="s">
        <v>82</v>
      </c>
      <c r="CD5" s="85" t="s">
        <v>83</v>
      </c>
      <c r="CE5" s="123"/>
      <c r="CF5" s="123"/>
      <c r="CG5" s="88"/>
      <c r="CH5" s="88"/>
      <c r="CI5" s="122" t="s">
        <v>81</v>
      </c>
      <c r="CJ5" s="122" t="s">
        <v>82</v>
      </c>
      <c r="CK5" s="85" t="s">
        <v>83</v>
      </c>
      <c r="CL5" s="85" t="s">
        <v>81</v>
      </c>
      <c r="CM5" s="85" t="s">
        <v>82</v>
      </c>
      <c r="CN5" s="85" t="s">
        <v>83</v>
      </c>
      <c r="CO5" s="123"/>
      <c r="CP5" s="123"/>
      <c r="CQ5" s="88"/>
      <c r="CR5" s="88"/>
      <c r="CS5" s="85" t="s">
        <v>81</v>
      </c>
      <c r="CT5" s="85" t="s">
        <v>82</v>
      </c>
      <c r="CU5" s="85" t="s">
        <v>83</v>
      </c>
      <c r="CV5" s="85" t="s">
        <v>81</v>
      </c>
      <c r="CW5" s="85" t="s">
        <v>82</v>
      </c>
      <c r="CX5" s="85" t="s">
        <v>83</v>
      </c>
      <c r="CY5" s="123"/>
      <c r="CZ5" s="123"/>
      <c r="DA5" s="88"/>
      <c r="DB5" s="88"/>
      <c r="DC5" s="122" t="s">
        <v>81</v>
      </c>
      <c r="DD5" s="122" t="s">
        <v>82</v>
      </c>
      <c r="DE5" s="85" t="s">
        <v>83</v>
      </c>
      <c r="DF5" s="85" t="s">
        <v>81</v>
      </c>
      <c r="DG5" s="85" t="s">
        <v>82</v>
      </c>
      <c r="DH5" s="85" t="s">
        <v>83</v>
      </c>
      <c r="DI5" s="123"/>
      <c r="DJ5" s="123"/>
      <c r="DK5" s="88"/>
      <c r="DL5" s="88"/>
      <c r="DM5" s="122" t="s">
        <v>81</v>
      </c>
      <c r="DN5" s="122" t="s">
        <v>82</v>
      </c>
      <c r="DO5" s="85" t="s">
        <v>83</v>
      </c>
      <c r="DP5" s="85" t="s">
        <v>81</v>
      </c>
      <c r="DQ5" s="85" t="s">
        <v>82</v>
      </c>
      <c r="DR5" s="85" t="s">
        <v>83</v>
      </c>
      <c r="DS5" s="123"/>
      <c r="DT5" s="123"/>
      <c r="DU5" s="88"/>
      <c r="DV5" s="88"/>
      <c r="DW5" s="122" t="s">
        <v>81</v>
      </c>
      <c r="DX5" s="122" t="s">
        <v>82</v>
      </c>
      <c r="DY5" s="85" t="s">
        <v>83</v>
      </c>
      <c r="DZ5" s="85" t="s">
        <v>81</v>
      </c>
      <c r="EA5" s="85" t="s">
        <v>82</v>
      </c>
      <c r="EB5" s="85" t="s">
        <v>83</v>
      </c>
      <c r="EC5" s="123"/>
      <c r="ED5" s="123"/>
      <c r="EE5" s="88"/>
      <c r="EF5" s="88"/>
      <c r="EG5" s="122" t="s">
        <v>81</v>
      </c>
      <c r="EH5" s="122" t="s">
        <v>82</v>
      </c>
      <c r="EI5" s="85" t="s">
        <v>83</v>
      </c>
      <c r="EJ5" s="85" t="s">
        <v>81</v>
      </c>
      <c r="EK5" s="85" t="s">
        <v>82</v>
      </c>
      <c r="EL5" s="85" t="s">
        <v>83</v>
      </c>
      <c r="EM5" s="123"/>
      <c r="EN5" s="123"/>
      <c r="EO5" s="88"/>
      <c r="EP5" s="88"/>
      <c r="EQ5" s="122" t="s">
        <v>81</v>
      </c>
      <c r="ER5" s="122" t="s">
        <v>82</v>
      </c>
      <c r="ES5" s="85" t="s">
        <v>83</v>
      </c>
      <c r="ET5" s="85" t="s">
        <v>81</v>
      </c>
      <c r="EU5" s="85" t="s">
        <v>82</v>
      </c>
      <c r="EV5" s="85" t="s">
        <v>83</v>
      </c>
      <c r="EW5" s="123"/>
      <c r="EX5" s="123"/>
      <c r="EY5" s="88"/>
      <c r="EZ5" s="88"/>
      <c r="FA5" s="122" t="s">
        <v>81</v>
      </c>
      <c r="FB5" s="122" t="s">
        <v>82</v>
      </c>
      <c r="FC5" s="85" t="s">
        <v>83</v>
      </c>
      <c r="FD5" s="85" t="s">
        <v>81</v>
      </c>
      <c r="FE5" s="85" t="s">
        <v>82</v>
      </c>
      <c r="FF5" s="85" t="s">
        <v>83</v>
      </c>
      <c r="FG5" s="123"/>
      <c r="FH5" s="123"/>
      <c r="FI5" s="88"/>
      <c r="FJ5" s="88"/>
      <c r="FK5" s="122" t="s">
        <v>81</v>
      </c>
      <c r="FL5" s="122" t="s">
        <v>82</v>
      </c>
      <c r="FM5" s="85" t="s">
        <v>83</v>
      </c>
      <c r="FN5" s="85" t="s">
        <v>81</v>
      </c>
      <c r="FO5" s="85" t="s">
        <v>82</v>
      </c>
      <c r="FP5" s="85" t="s">
        <v>83</v>
      </c>
      <c r="FQ5" s="123"/>
      <c r="FR5" s="123"/>
      <c r="FS5" s="88"/>
      <c r="FT5" s="88"/>
      <c r="FU5" s="122" t="s">
        <v>81</v>
      </c>
      <c r="FV5" s="122" t="s">
        <v>82</v>
      </c>
      <c r="FW5" s="85" t="s">
        <v>83</v>
      </c>
      <c r="FX5" s="85" t="s">
        <v>81</v>
      </c>
      <c r="FY5" s="85" t="s">
        <v>82</v>
      </c>
      <c r="FZ5" s="85" t="s">
        <v>83</v>
      </c>
    </row>
    <row r="6" spans="1:182" s="74" customFormat="1" ht="19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4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104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124"/>
      <c r="BV6" s="124"/>
      <c r="BW6" s="91"/>
      <c r="BX6" s="91"/>
      <c r="BY6" s="124"/>
      <c r="BZ6" s="124"/>
      <c r="CA6" s="91"/>
      <c r="CB6" s="91"/>
      <c r="CC6" s="91"/>
      <c r="CD6" s="91"/>
      <c r="CE6" s="124"/>
      <c r="CF6" s="124"/>
      <c r="CG6" s="91"/>
      <c r="CH6" s="91"/>
      <c r="CI6" s="124"/>
      <c r="CJ6" s="124"/>
      <c r="CK6" s="91"/>
      <c r="CL6" s="91"/>
      <c r="CM6" s="91"/>
      <c r="CN6" s="91"/>
      <c r="CO6" s="124"/>
      <c r="CP6" s="124"/>
      <c r="CQ6" s="91"/>
      <c r="CR6" s="91"/>
      <c r="CS6" s="91"/>
      <c r="CT6" s="91"/>
      <c r="CU6" s="91"/>
      <c r="CV6" s="91"/>
      <c r="CW6" s="91"/>
      <c r="CX6" s="91"/>
      <c r="CY6" s="124"/>
      <c r="CZ6" s="124"/>
      <c r="DA6" s="91"/>
      <c r="DB6" s="91"/>
      <c r="DC6" s="124"/>
      <c r="DD6" s="124"/>
      <c r="DE6" s="91"/>
      <c r="DF6" s="91"/>
      <c r="DG6" s="91"/>
      <c r="DH6" s="91"/>
      <c r="DI6" s="124"/>
      <c r="DJ6" s="124"/>
      <c r="DK6" s="91"/>
      <c r="DL6" s="91"/>
      <c r="DM6" s="124"/>
      <c r="DN6" s="124"/>
      <c r="DO6" s="91"/>
      <c r="DP6" s="91"/>
      <c r="DQ6" s="91"/>
      <c r="DR6" s="91"/>
      <c r="DS6" s="124"/>
      <c r="DT6" s="124"/>
      <c r="DU6" s="91"/>
      <c r="DV6" s="91"/>
      <c r="DW6" s="124"/>
      <c r="DX6" s="124"/>
      <c r="DY6" s="91"/>
      <c r="DZ6" s="91"/>
      <c r="EA6" s="91"/>
      <c r="EB6" s="91"/>
      <c r="EC6" s="124"/>
      <c r="ED6" s="124"/>
      <c r="EE6" s="91"/>
      <c r="EF6" s="91"/>
      <c r="EG6" s="124"/>
      <c r="EH6" s="124"/>
      <c r="EI6" s="91"/>
      <c r="EJ6" s="91"/>
      <c r="EK6" s="91"/>
      <c r="EL6" s="91"/>
      <c r="EM6" s="124"/>
      <c r="EN6" s="124"/>
      <c r="EO6" s="91"/>
      <c r="EP6" s="91"/>
      <c r="EQ6" s="124"/>
      <c r="ER6" s="124"/>
      <c r="ES6" s="91"/>
      <c r="ET6" s="91"/>
      <c r="EU6" s="91"/>
      <c r="EV6" s="91"/>
      <c r="EW6" s="124"/>
      <c r="EX6" s="124"/>
      <c r="EY6" s="91"/>
      <c r="EZ6" s="91"/>
      <c r="FA6" s="124"/>
      <c r="FB6" s="124"/>
      <c r="FC6" s="91"/>
      <c r="FD6" s="91"/>
      <c r="FE6" s="91"/>
      <c r="FF6" s="91"/>
      <c r="FG6" s="124"/>
      <c r="FH6" s="124"/>
      <c r="FI6" s="91"/>
      <c r="FJ6" s="91"/>
      <c r="FK6" s="124"/>
      <c r="FL6" s="124"/>
      <c r="FM6" s="91"/>
      <c r="FN6" s="91"/>
      <c r="FO6" s="91"/>
      <c r="FP6" s="91"/>
      <c r="FQ6" s="124"/>
      <c r="FR6" s="124"/>
      <c r="FS6" s="91"/>
      <c r="FT6" s="91"/>
      <c r="FU6" s="124"/>
      <c r="FV6" s="124"/>
      <c r="FW6" s="91"/>
      <c r="FX6" s="91"/>
      <c r="FY6" s="91"/>
      <c r="FZ6" s="91"/>
    </row>
    <row r="7" spans="1:182" s="75" customFormat="1" ht="36" customHeight="1">
      <c r="A7" s="92" t="s">
        <v>84</v>
      </c>
      <c r="B7" s="93">
        <f>M7+W7+AG7+AQ7+BA7+BK7+BU7+CE7+CO7+CY7+DI7+DS7+EC7+EM7+EW7+FG7+FQ7</f>
        <v>100641.40565477338</v>
      </c>
      <c r="C7" s="94">
        <f>N7+X7+AH7+AR7+BB7+BL7+BV7+CF7+CP7+CZ7+DJ7+DT7+ED7+EN7+EX7+FH7+FR7</f>
        <v>92012.27966987231</v>
      </c>
      <c r="D7" s="95">
        <f aca="true" t="shared" si="0" ref="D7:D25">(B7-C7)/C7</f>
        <v>0.0937823300961699</v>
      </c>
      <c r="E7" s="95">
        <f aca="true" t="shared" si="1" ref="E7:E25">ROUND((B7-C7)/(B$25-C$25),4)</f>
        <v>0.3297</v>
      </c>
      <c r="F7" s="95">
        <f aca="true" t="shared" si="2" ref="F7:F24">B7/$B$25</f>
        <v>0.30849711118968826</v>
      </c>
      <c r="G7" s="94">
        <f>Q7+AA7+AK7+AU7+BE7+BO7+BY7+CI7+CS7+DC7+DM7+DW7+EG7+EQ7+FA7+FK7+FU7</f>
        <v>65175.49158316971</v>
      </c>
      <c r="H7" s="94">
        <f>R7+AB7+AL7+AV7+BF7+BP7+BZ7+CJ7+CT7+DD7+DN7+DX7+EH7+ER7+FB7+FL7+FV7</f>
        <v>66536.73167198554</v>
      </c>
      <c r="I7" s="105">
        <f aca="true" t="shared" si="3" ref="I7:I25">ROUND(G7/H7,4)-1</f>
        <v>-0.020499999999999963</v>
      </c>
      <c r="J7" s="106">
        <f aca="true" t="shared" si="4" ref="J7:K24">B7-G7</f>
        <v>35465.91407160367</v>
      </c>
      <c r="K7" s="106">
        <f t="shared" si="4"/>
        <v>25475.547997886766</v>
      </c>
      <c r="L7" s="105">
        <f>ROUND(J7/K7,4)-1</f>
        <v>0.3922000000000001</v>
      </c>
      <c r="M7" s="107">
        <v>57634.48</v>
      </c>
      <c r="N7" s="107">
        <v>44749.36</v>
      </c>
      <c r="O7" s="95">
        <f>(M7-N7)/N7</f>
        <v>0.28793976047925607</v>
      </c>
      <c r="P7" s="95">
        <f>M7/B7</f>
        <v>0.5726716516430772</v>
      </c>
      <c r="Q7" s="94">
        <v>29350.7</v>
      </c>
      <c r="R7" s="94">
        <v>28244</v>
      </c>
      <c r="S7" s="105">
        <f aca="true" t="shared" si="5" ref="S7:S25">ROUND(Q7/R7,4)-1</f>
        <v>0.0391999999999999</v>
      </c>
      <c r="T7" s="106">
        <f>M7-Q7</f>
        <v>28283.780000000002</v>
      </c>
      <c r="U7" s="106">
        <f>N7-R7</f>
        <v>16505.36</v>
      </c>
      <c r="V7" s="105">
        <f>ROUND(T7/U7,4)-1</f>
        <v>0.7136</v>
      </c>
      <c r="W7" s="94">
        <v>7648.65469799998</v>
      </c>
      <c r="X7" s="94">
        <v>7227.362666721379</v>
      </c>
      <c r="Y7" s="95">
        <f>(W7-X7)/X7</f>
        <v>0.05829125376791363</v>
      </c>
      <c r="Z7" s="95">
        <f>W7/B7</f>
        <v>0.07599908455409385</v>
      </c>
      <c r="AA7" s="94">
        <v>6176.050000000003</v>
      </c>
      <c r="AB7" s="94">
        <v>6496.7570157213795</v>
      </c>
      <c r="AC7" s="105">
        <f>ROUND(AA7/AB7,4)-1</f>
        <v>-0.0494</v>
      </c>
      <c r="AD7" s="106">
        <f>W7-AA7</f>
        <v>1472.6046979999774</v>
      </c>
      <c r="AE7" s="106">
        <f>X7-AB7</f>
        <v>730.6056509999999</v>
      </c>
      <c r="AF7" s="105">
        <f>ROUND(AD7/AE7,4)-1</f>
        <v>1.0156</v>
      </c>
      <c r="AG7" s="94">
        <v>13839.022639433806</v>
      </c>
      <c r="AH7" s="94">
        <v>12947.807349150928</v>
      </c>
      <c r="AI7" s="95">
        <f>(AG7-AH7)/AH7</f>
        <v>0.06883136783320469</v>
      </c>
      <c r="AJ7" s="95">
        <f>AG7/B7</f>
        <v>0.13750824076230922</v>
      </c>
      <c r="AK7" s="94">
        <v>12350.440388830095</v>
      </c>
      <c r="AL7" s="94">
        <v>11774.697765264165</v>
      </c>
      <c r="AM7" s="105">
        <f>ROUND(AK7/AL7,4)-1</f>
        <v>0.048899999999999944</v>
      </c>
      <c r="AN7" s="106">
        <f>AG7-AK7</f>
        <v>1488.5822506037111</v>
      </c>
      <c r="AO7" s="106">
        <f>AH7-AL7</f>
        <v>1173.1095838867623</v>
      </c>
      <c r="AP7" s="105">
        <f>ROUND(AN7/AO7,4)-1</f>
        <v>0.2688999999999999</v>
      </c>
      <c r="AQ7" s="114">
        <v>350.8</v>
      </c>
      <c r="AR7" s="115">
        <v>541.1800000000001</v>
      </c>
      <c r="AS7" s="95">
        <f>(AQ7-AR7)/AR7</f>
        <v>-0.35178683617280765</v>
      </c>
      <c r="AT7" s="95">
        <f>AQ7/B7</f>
        <v>0.0034856428894021684</v>
      </c>
      <c r="AU7" s="116">
        <v>142.85</v>
      </c>
      <c r="AV7" s="116">
        <v>263.57</v>
      </c>
      <c r="AW7" s="105">
        <f>ROUND(AU7/AV7,4)-1</f>
        <v>-0.45799999999999996</v>
      </c>
      <c r="AX7" s="106">
        <f>AQ7-AU7</f>
        <v>207.95000000000002</v>
      </c>
      <c r="AY7" s="106">
        <f>AR7-AV7</f>
        <v>277.61000000000007</v>
      </c>
      <c r="AZ7" s="105">
        <f>ROUND(AX7/AY7,4)-1</f>
        <v>-0.2509</v>
      </c>
      <c r="BA7" s="119">
        <v>1446.7339999999986</v>
      </c>
      <c r="BB7" s="119">
        <v>1712.7054000000007</v>
      </c>
      <c r="BC7" s="95">
        <f>(BA7-BB7)/BB7</f>
        <v>-0.15529314031473368</v>
      </c>
      <c r="BD7" s="95">
        <f>BA7/B7</f>
        <v>0.014375137058028368</v>
      </c>
      <c r="BE7" s="94">
        <v>1183.6641999999993</v>
      </c>
      <c r="BF7" s="94">
        <v>1222.1612000000005</v>
      </c>
      <c r="BG7" s="105">
        <f>ROUND(BE7/BF7,4)-1</f>
        <v>-0.03149999999999997</v>
      </c>
      <c r="BH7" s="106">
        <f>BA7-BE7</f>
        <v>263.0697999999993</v>
      </c>
      <c r="BI7" s="106">
        <f>BB7-BF7</f>
        <v>490.5442000000003</v>
      </c>
      <c r="BJ7" s="105">
        <f>ROUND(BH7/BI7,4)-1</f>
        <v>-0.4637</v>
      </c>
      <c r="BK7" s="121">
        <v>515.8</v>
      </c>
      <c r="BL7" s="121">
        <v>406.85</v>
      </c>
      <c r="BM7" s="95">
        <f>(BK7-BL7)/BL7</f>
        <v>0.26778911146614215</v>
      </c>
      <c r="BN7" s="95">
        <f>BK7/B7</f>
        <v>0.005125127144679699</v>
      </c>
      <c r="BO7" s="94">
        <v>388.23</v>
      </c>
      <c r="BP7" s="94">
        <v>312.66</v>
      </c>
      <c r="BQ7" s="105">
        <f>ROUND(BO7/BP7,4)-1</f>
        <v>0.24170000000000003</v>
      </c>
      <c r="BR7" s="106">
        <f>BK7-BO7</f>
        <v>127.56999999999994</v>
      </c>
      <c r="BS7" s="106">
        <f>BL7-BP7</f>
        <v>94.19</v>
      </c>
      <c r="BT7" s="105">
        <f>ROUND(BR7/BS7,4)-1</f>
        <v>0.35440000000000005</v>
      </c>
      <c r="BU7" s="94">
        <v>847.5667129999994</v>
      </c>
      <c r="BV7" s="94">
        <v>1148.0156249999998</v>
      </c>
      <c r="BW7" s="95">
        <f>(BU7-BV7)/BV7</f>
        <v>-0.2617115180814725</v>
      </c>
      <c r="BX7" s="95">
        <f>BU7/B7</f>
        <v>0.008421650189459567</v>
      </c>
      <c r="BY7" s="125">
        <v>785.3534459999994</v>
      </c>
      <c r="BZ7" s="125">
        <v>1094.2702439999998</v>
      </c>
      <c r="CA7" s="105">
        <f>ROUND(BY7/BZ7,4)-1</f>
        <v>-0.2823</v>
      </c>
      <c r="CB7" s="106">
        <f>BU7-BY7</f>
        <v>62.21326699999997</v>
      </c>
      <c r="CC7" s="106">
        <f>BV7-BZ7</f>
        <v>53.74538099999995</v>
      </c>
      <c r="CD7" s="105">
        <f>ROUND(CB7/CC7,4)-1</f>
        <v>0.15759999999999996</v>
      </c>
      <c r="CE7" s="127">
        <v>229.96</v>
      </c>
      <c r="CF7" s="128">
        <v>558.47</v>
      </c>
      <c r="CG7" s="95">
        <f>(CE7-CF7)/CF7</f>
        <v>-0.5882321342238616</v>
      </c>
      <c r="CH7" s="95">
        <f>CE7/B7</f>
        <v>0.002284944238446188</v>
      </c>
      <c r="CI7" s="128">
        <v>209.51</v>
      </c>
      <c r="CJ7" s="128">
        <v>537.3</v>
      </c>
      <c r="CK7" s="105">
        <f>ROUND(CI7/CJ7,4)-1</f>
        <v>-0.6101</v>
      </c>
      <c r="CL7" s="106">
        <f>CE7-CI7</f>
        <v>20.450000000000017</v>
      </c>
      <c r="CM7" s="106">
        <f>CF7-CJ7</f>
        <v>21.170000000000073</v>
      </c>
      <c r="CN7" s="105">
        <f>ROUND(CL7/CM7,4)-1</f>
        <v>-0.03400000000000003</v>
      </c>
      <c r="CO7" s="129">
        <v>7743.516318</v>
      </c>
      <c r="CP7" s="129">
        <v>7355.7</v>
      </c>
      <c r="CQ7" s="95">
        <f>(CO7-CP7)/CP7</f>
        <v>0.052723237489294035</v>
      </c>
      <c r="CR7" s="95">
        <f>CO7/B7</f>
        <v>0.07694165505360992</v>
      </c>
      <c r="CS7" s="94">
        <v>6729.158536</v>
      </c>
      <c r="CT7" s="94">
        <v>5782.88</v>
      </c>
      <c r="CU7" s="105">
        <f>ROUND(CS7/CT7,4)-1</f>
        <v>0.16359999999999997</v>
      </c>
      <c r="CV7" s="106">
        <f>CO7-CS7</f>
        <v>1014.357782</v>
      </c>
      <c r="CW7" s="106">
        <f>CP7-CT7</f>
        <v>1572.8199999999997</v>
      </c>
      <c r="CX7" s="105">
        <f>ROUND(CV7/CW7,4)-1</f>
        <v>-0.35509999999999997</v>
      </c>
      <c r="CY7" s="94">
        <v>3248.97</v>
      </c>
      <c r="CZ7" s="94">
        <v>3240.5200000000004</v>
      </c>
      <c r="DA7" s="95">
        <f>(CY7-CZ7)/CZ7</f>
        <v>0.0026076061866613437</v>
      </c>
      <c r="DB7" s="95">
        <f>CY7/B7</f>
        <v>0.032282637338600234</v>
      </c>
      <c r="DC7" s="94">
        <v>1791.09</v>
      </c>
      <c r="DD7" s="94">
        <v>1203.4</v>
      </c>
      <c r="DE7" s="105">
        <f>ROUND(DC7/DD7,4)-1</f>
        <v>0.48839999999999995</v>
      </c>
      <c r="DF7" s="106">
        <f>CY7-DC7</f>
        <v>1457.88</v>
      </c>
      <c r="DG7" s="106">
        <f>CZ7-DD7</f>
        <v>2037.1200000000003</v>
      </c>
      <c r="DH7" s="105">
        <f>ROUND(DF7/DG7,4)-1</f>
        <v>-0.2843</v>
      </c>
      <c r="DI7" s="130">
        <v>554.62</v>
      </c>
      <c r="DJ7" s="130">
        <v>601.78</v>
      </c>
      <c r="DK7" s="95">
        <f>(DI7-DJ7)/DJ7</f>
        <v>-0.07836750972116051</v>
      </c>
      <c r="DL7" s="95">
        <f>DI7/B7</f>
        <v>0.00551085307673954</v>
      </c>
      <c r="DM7" s="94">
        <v>81.7</v>
      </c>
      <c r="DN7" s="94">
        <v>162.96</v>
      </c>
      <c r="DO7" s="105">
        <f>ROUND(DM7/DN7,4)-1</f>
        <v>-0.49860000000000004</v>
      </c>
      <c r="DP7" s="106">
        <f>DI7-DM7</f>
        <v>472.92</v>
      </c>
      <c r="DQ7" s="106">
        <f>DJ7-DN7</f>
        <v>438.81999999999994</v>
      </c>
      <c r="DR7" s="105">
        <f>ROUND(DP7/DQ7,4)-1</f>
        <v>0.0777000000000001</v>
      </c>
      <c r="DS7" s="132">
        <v>485.33</v>
      </c>
      <c r="DT7" s="133">
        <v>184.36</v>
      </c>
      <c r="DU7" s="134">
        <f>(DS7-DT7)/DT7</f>
        <v>1.6325124755912344</v>
      </c>
      <c r="DV7" s="95">
        <f>DS7/B7</f>
        <v>0.004822369052205115</v>
      </c>
      <c r="DW7" s="135">
        <v>484.73</v>
      </c>
      <c r="DX7" s="135">
        <v>183.55</v>
      </c>
      <c r="DY7" s="105">
        <f>ROUND(DW7/DX7,4)-1</f>
        <v>1.6408999999999998</v>
      </c>
      <c r="DZ7" s="135">
        <f>DS7-DW7</f>
        <v>0.5999999999999659</v>
      </c>
      <c r="EA7" s="143">
        <f>DT7-DX7</f>
        <v>0.8100000000000023</v>
      </c>
      <c r="EB7" s="105">
        <f>ROUND(DZ7/EA7,4)-1</f>
        <v>-0.2593</v>
      </c>
      <c r="EC7" s="144">
        <v>482.654915</v>
      </c>
      <c r="ED7" s="145">
        <v>444.640808</v>
      </c>
      <c r="EE7" s="95">
        <f>(EC7-ED7)/ED7</f>
        <v>0.08549396797605681</v>
      </c>
      <c r="EF7" s="95">
        <f>EC7/B7</f>
        <v>0.004795788690150393</v>
      </c>
      <c r="EG7" s="94">
        <v>362.91546500000004</v>
      </c>
      <c r="EH7" s="94">
        <v>318.62642900000003</v>
      </c>
      <c r="EI7" s="105">
        <f>ROUND(EG7/EH7,4)-1</f>
        <v>0.139</v>
      </c>
      <c r="EJ7" s="106">
        <f>EC7-EG7</f>
        <v>119.73944999999998</v>
      </c>
      <c r="EK7" s="106">
        <f>ED7-EH7</f>
        <v>126.01437899999996</v>
      </c>
      <c r="EL7" s="105">
        <f>ROUND(EJ7/EK7,4)-1</f>
        <v>-0.049799999999999955</v>
      </c>
      <c r="EM7" s="94">
        <v>758.83</v>
      </c>
      <c r="EN7" s="94">
        <v>708.86</v>
      </c>
      <c r="EO7" s="95">
        <f>ROUND(EM7/EN7,4)-1</f>
        <v>0.07050000000000001</v>
      </c>
      <c r="EP7" s="95">
        <f>EM7/B7</f>
        <v>0.007539938408680295</v>
      </c>
      <c r="EQ7" s="94">
        <v>706.88</v>
      </c>
      <c r="ER7" s="94">
        <v>664.21</v>
      </c>
      <c r="ES7" s="105">
        <f>ROUND(EQ7/ER7,4)-1</f>
        <v>0.06420000000000003</v>
      </c>
      <c r="ET7" s="106">
        <f>EM7-EQ7</f>
        <v>51.950000000000045</v>
      </c>
      <c r="EU7" s="106">
        <f>EN7-ER7</f>
        <v>44.64999999999998</v>
      </c>
      <c r="EV7" s="105">
        <f>ROUND(ET7/EU7,4)-1</f>
        <v>0.16349999999999998</v>
      </c>
      <c r="EW7" s="148">
        <v>1187.828849339602</v>
      </c>
      <c r="EX7" s="141">
        <v>2277.5861079999945</v>
      </c>
      <c r="EY7" s="95">
        <f>ROUND(EW7/EX7,4)-1</f>
        <v>-0.47850000000000004</v>
      </c>
      <c r="EZ7" s="95">
        <f>EW7/B7</f>
        <v>0.011802586039131537</v>
      </c>
      <c r="FA7" s="149">
        <v>1115.974868339608</v>
      </c>
      <c r="FB7" s="150">
        <v>1803.0680159999924</v>
      </c>
      <c r="FC7" s="105">
        <f>ROUND(FA7/FB7,4)-1</f>
        <v>-0.3811</v>
      </c>
      <c r="FD7" s="106">
        <f>EW7-FA7</f>
        <v>71.85398099999384</v>
      </c>
      <c r="FE7" s="106">
        <f>EX7-FB7</f>
        <v>474.51809200000207</v>
      </c>
      <c r="FF7" s="105">
        <f>ROUND(FD7/FE7,4)-1</f>
        <v>-0.8486</v>
      </c>
      <c r="FG7" s="159">
        <v>1366.9875220000001</v>
      </c>
      <c r="FH7" s="160">
        <v>1622.9717130000001</v>
      </c>
      <c r="FI7" s="95">
        <f>ROUND(FG7/FH7,4)-1</f>
        <v>-0.15769999999999995</v>
      </c>
      <c r="FJ7" s="95">
        <f>FG7/B7</f>
        <v>0.013582754663514227</v>
      </c>
      <c r="FK7" s="94">
        <v>1318.6246789999998</v>
      </c>
      <c r="FL7" s="94">
        <v>1604.971002</v>
      </c>
      <c r="FM7" s="105">
        <f>ROUND(FK7/FL7,4)-1</f>
        <v>-0.1784</v>
      </c>
      <c r="FN7" s="106">
        <f>FG7-FK7</f>
        <v>48.36284300000034</v>
      </c>
      <c r="FO7" s="106">
        <f>FH7-FL7</f>
        <v>18.000711000000138</v>
      </c>
      <c r="FP7" s="105">
        <f>ROUND(FN7/FO7,4)-1</f>
        <v>1.6867</v>
      </c>
      <c r="FQ7" s="161">
        <v>2299.65</v>
      </c>
      <c r="FR7" s="162">
        <v>6284.11</v>
      </c>
      <c r="FS7" s="95">
        <f>ROUND(FQ7/FR7,4)-1</f>
        <v>-0.6341</v>
      </c>
      <c r="FT7" s="95">
        <f>FQ7/B7</f>
        <v>0.02284993919787257</v>
      </c>
      <c r="FU7" s="165">
        <v>1997.62</v>
      </c>
      <c r="FV7" s="165">
        <v>4867.65</v>
      </c>
      <c r="FW7" s="105">
        <f>ROUND(FU7/FV7,4)-1</f>
        <v>-0.5896</v>
      </c>
      <c r="FX7" s="106">
        <f>FQ7-FU7</f>
        <v>302.0300000000002</v>
      </c>
      <c r="FY7" s="106">
        <f>FR7-FV7</f>
        <v>1416.46</v>
      </c>
      <c r="FZ7" s="105">
        <f>ROUND(FX7/FY7,4)-1</f>
        <v>-0.7867999999999999</v>
      </c>
    </row>
    <row r="8" spans="1:182" s="75" customFormat="1" ht="36" customHeight="1">
      <c r="A8" s="96" t="s">
        <v>85</v>
      </c>
      <c r="B8" s="93">
        <f aca="true" t="shared" si="6" ref="B8:B25">M8+W8+AG8+AQ8+BA8+BK8+BU8+CE8+CO8+CY8+DI8+DS8+EC8+EM8+EW8+FG8+FQ8</f>
        <v>18434.64376533962</v>
      </c>
      <c r="C8" s="94">
        <f aca="true" t="shared" si="7" ref="C8:C25">N8+X8+AH8+AR8+BB8+BL8+BV8+CF8+CP8+CZ8+DJ8+DT8+ED8+EN8+EX8+FH8+FR8</f>
        <v>15684.951900093856</v>
      </c>
      <c r="D8" s="95">
        <f t="shared" si="0"/>
        <v>0.17530763771289032</v>
      </c>
      <c r="E8" s="95">
        <f t="shared" si="1"/>
        <v>0.105</v>
      </c>
      <c r="F8" s="95">
        <f t="shared" si="2"/>
        <v>0.05650789861705928</v>
      </c>
      <c r="G8" s="94">
        <f aca="true" t="shared" si="8" ref="G8:G24">Q8+AA8+AK8+AU8+BE8+BO8+BY8+CI8+CS8+DC8+DM8+DW8+EG8+EQ8+FA8+FK8+FU8</f>
        <v>12790.5904975283</v>
      </c>
      <c r="H8" s="94">
        <f aca="true" t="shared" si="9" ref="H8:H24">R8+AB8+AL8+AV8+BF8+BP8+BZ8+CJ8+CT8+DD8+DN8+DX8+EH8+ER8+FB8+FL8+FV8</f>
        <v>10202.45890894291</v>
      </c>
      <c r="I8" s="105">
        <f t="shared" si="3"/>
        <v>0.25370000000000004</v>
      </c>
      <c r="J8" s="106">
        <f t="shared" si="4"/>
        <v>5644.053267811321</v>
      </c>
      <c r="K8" s="106">
        <f t="shared" si="4"/>
        <v>5482.492991150946</v>
      </c>
      <c r="L8" s="105">
        <f aca="true" t="shared" si="10" ref="L8:L25">ROUND(J8/K8,4)-1</f>
        <v>0.02950000000000008</v>
      </c>
      <c r="M8" s="108">
        <v>12189.97</v>
      </c>
      <c r="N8" s="108">
        <v>9486.74</v>
      </c>
      <c r="O8" s="95">
        <f aca="true" t="shared" si="11" ref="O8:O25">(M8-N8)/N8</f>
        <v>0.2849482540893921</v>
      </c>
      <c r="P8" s="95">
        <f aca="true" t="shared" si="12" ref="P8:P25">M8/B8</f>
        <v>0.6612533529353734</v>
      </c>
      <c r="Q8" s="94">
        <v>7698.19</v>
      </c>
      <c r="R8" s="94">
        <v>4984.21</v>
      </c>
      <c r="S8" s="105">
        <f t="shared" si="5"/>
        <v>0.5445</v>
      </c>
      <c r="T8" s="106">
        <f aca="true" t="shared" si="13" ref="T8:T25">M8-Q8</f>
        <v>4491.78</v>
      </c>
      <c r="U8" s="106">
        <f aca="true" t="shared" si="14" ref="U8:U25">N8-R8</f>
        <v>4502.53</v>
      </c>
      <c r="V8" s="105">
        <f aca="true" t="shared" si="15" ref="V8:V25">ROUND(T8/U8,4)-1</f>
        <v>-0.0023999999999999577</v>
      </c>
      <c r="W8" s="94">
        <v>1259.1171809999992</v>
      </c>
      <c r="X8" s="94">
        <v>1103.4283064051758</v>
      </c>
      <c r="Y8" s="95">
        <f aca="true" t="shared" si="16" ref="Y8:Y25">(W8-X8)/X8</f>
        <v>0.14109559605375468</v>
      </c>
      <c r="Z8" s="95">
        <f aca="true" t="shared" si="17" ref="Z8:Z25">W8/B8</f>
        <v>0.06830168225801908</v>
      </c>
      <c r="AA8" s="94">
        <v>1139.09</v>
      </c>
      <c r="AB8" s="94">
        <v>966.5591854051759</v>
      </c>
      <c r="AC8" s="105">
        <f aca="true" t="shared" si="18" ref="AC8:AC25">ROUND(AA8/AB8,4)-1</f>
        <v>0.1785000000000001</v>
      </c>
      <c r="AD8" s="106">
        <f aca="true" t="shared" si="19" ref="AD8:AD13">W8-AA8</f>
        <v>120.02718099999925</v>
      </c>
      <c r="AE8" s="106">
        <f aca="true" t="shared" si="20" ref="AE8:AE13">X8-AB8</f>
        <v>136.86912099999995</v>
      </c>
      <c r="AF8" s="105">
        <f aca="true" t="shared" si="21" ref="AF8:AF13">ROUND(AD8/AE8,4)-1</f>
        <v>-0.12309999999999999</v>
      </c>
      <c r="AG8" s="94">
        <v>2493.8769738867904</v>
      </c>
      <c r="AH8" s="94">
        <v>2426.062250688677</v>
      </c>
      <c r="AI8" s="95">
        <f aca="true" t="shared" si="22" ref="AI8:AI25">(AG8-AH8)/AH8</f>
        <v>0.027952589913495855</v>
      </c>
      <c r="AJ8" s="95">
        <f aca="true" t="shared" si="23" ref="AJ8:AJ25">AG8/B8</f>
        <v>0.13528208115286278</v>
      </c>
      <c r="AK8" s="94">
        <v>2336.039112113206</v>
      </c>
      <c r="AL8" s="94">
        <v>2288.052839537734</v>
      </c>
      <c r="AM8" s="105">
        <f aca="true" t="shared" si="24" ref="AM8:AM25">ROUND(AK8/AL8,4)-1</f>
        <v>0.020999999999999908</v>
      </c>
      <c r="AN8" s="106">
        <f aca="true" t="shared" si="25" ref="AN8:AN25">AG8-AK8</f>
        <v>157.83786177358434</v>
      </c>
      <c r="AO8" s="106">
        <f aca="true" t="shared" si="26" ref="AO8:AO25">AH8-AL8</f>
        <v>138.00941115094292</v>
      </c>
      <c r="AP8" s="105">
        <f aca="true" t="shared" si="27" ref="AP8:AP25">ROUND(AN8/AO8,4)-1</f>
        <v>0.14369999999999994</v>
      </c>
      <c r="AQ8" s="117">
        <v>15.6</v>
      </c>
      <c r="AR8" s="115">
        <v>55.09</v>
      </c>
      <c r="AS8" s="95">
        <f aca="true" t="shared" si="28" ref="AS8:AS25">(AQ8-AR8)/AR8</f>
        <v>-0.7168270103467054</v>
      </c>
      <c r="AT8" s="95">
        <f aca="true" t="shared" si="29" ref="AT8:AT25">AQ8/B8</f>
        <v>0.0008462327885787926</v>
      </c>
      <c r="AU8" s="116">
        <v>8.53</v>
      </c>
      <c r="AV8" s="116">
        <v>48.17</v>
      </c>
      <c r="AW8" s="105">
        <f aca="true" t="shared" si="30" ref="AW8:AW25">ROUND(AU8/AV8,4)-1</f>
        <v>-0.8229</v>
      </c>
      <c r="AX8" s="106">
        <f aca="true" t="shared" si="31" ref="AX8:AX25">AQ8-AU8</f>
        <v>7.07</v>
      </c>
      <c r="AY8" s="106">
        <f aca="true" t="shared" si="32" ref="AY8:AY25">AR8-AV8</f>
        <v>6.920000000000002</v>
      </c>
      <c r="AZ8" s="105">
        <f aca="true" t="shared" si="33" ref="AZ8:AZ25">ROUND(AX8/AY8,4)-1</f>
        <v>0.021700000000000053</v>
      </c>
      <c r="BA8" s="120">
        <v>332.5294</v>
      </c>
      <c r="BB8" s="120">
        <v>521.0467</v>
      </c>
      <c r="BC8" s="95">
        <f aca="true" t="shared" si="34" ref="BC8:BC25">(BA8-BB8)/BB8</f>
        <v>-0.36180499751749695</v>
      </c>
      <c r="BD8" s="95">
        <f aca="true" t="shared" si="35" ref="BD8:BD25">BA8/B8</f>
        <v>0.01803828727220723</v>
      </c>
      <c r="BE8" s="94">
        <v>233.0407</v>
      </c>
      <c r="BF8" s="94">
        <v>362.6813</v>
      </c>
      <c r="BG8" s="105">
        <f aca="true" t="shared" si="36" ref="BG8:BG25">ROUND(BE8/BF8,4)-1</f>
        <v>-0.35750000000000004</v>
      </c>
      <c r="BH8" s="106">
        <f aca="true" t="shared" si="37" ref="BH8:BH25">BA8-BE8</f>
        <v>99.48870000000002</v>
      </c>
      <c r="BI8" s="106">
        <f aca="true" t="shared" si="38" ref="BI8:BI25">BB8-BF8</f>
        <v>158.36539999999997</v>
      </c>
      <c r="BJ8" s="105">
        <f aca="true" t="shared" si="39" ref="BJ8:BJ25">ROUND(BH8/BI8,4)-1</f>
        <v>-0.3718</v>
      </c>
      <c r="BK8" s="121">
        <v>83.24</v>
      </c>
      <c r="BL8" s="121">
        <v>369.86</v>
      </c>
      <c r="BM8" s="95">
        <f aca="true" t="shared" si="40" ref="BM8:BM25">(BK8-BL8)/BL8</f>
        <v>-0.7749418698967176</v>
      </c>
      <c r="BN8" s="95">
        <f aca="true" t="shared" si="41" ref="BN8:BN25">BK8/B8</f>
        <v>0.0045154113667499165</v>
      </c>
      <c r="BO8" s="94">
        <v>71.85</v>
      </c>
      <c r="BP8" s="94">
        <v>357.86</v>
      </c>
      <c r="BQ8" s="105">
        <f aca="true" t="shared" si="42" ref="BQ8:BQ25">ROUND(BO8/BP8,4)-1</f>
        <v>-0.7992</v>
      </c>
      <c r="BR8" s="106">
        <f aca="true" t="shared" si="43" ref="BR8:BR25">BK8-BO8</f>
        <v>11.39</v>
      </c>
      <c r="BS8" s="106">
        <f aca="true" t="shared" si="44" ref="BS8:BS25">BL8-BP8</f>
        <v>12</v>
      </c>
      <c r="BT8" s="105">
        <f aca="true" t="shared" si="45" ref="BT8:BT25">ROUND(BR8/BS8,4)-1</f>
        <v>-0.050799999999999956</v>
      </c>
      <c r="BU8" s="94">
        <v>89.69173699999997</v>
      </c>
      <c r="BV8" s="94"/>
      <c r="BW8" s="95" t="e">
        <f aca="true" t="shared" si="46" ref="BW8:BW25">(BU8-BV8)/BV8</f>
        <v>#DIV/0!</v>
      </c>
      <c r="BX8" s="95">
        <f aca="true" t="shared" si="47" ref="BX8:BX25">BU8/B8</f>
        <v>0.004865390302178567</v>
      </c>
      <c r="BY8" s="94">
        <v>86.07864899999997</v>
      </c>
      <c r="BZ8" s="94"/>
      <c r="CA8" s="105" t="e">
        <f aca="true" t="shared" si="48" ref="CA8:CA25">ROUND(BY8/BZ8,4)-1</f>
        <v>#DIV/0!</v>
      </c>
      <c r="CB8" s="106">
        <f aca="true" t="shared" si="49" ref="CB8:CB25">BU8-BY8</f>
        <v>3.6130880000000047</v>
      </c>
      <c r="CC8" s="106">
        <f aca="true" t="shared" si="50" ref="CC8:CC25">BV8-BZ8</f>
        <v>0</v>
      </c>
      <c r="CD8" s="105" t="e">
        <f aca="true" t="shared" si="51" ref="CD8:CD25">ROUND(CB8/CC8,4)-1</f>
        <v>#DIV/0!</v>
      </c>
      <c r="CE8" s="94">
        <v>0</v>
      </c>
      <c r="CF8" s="94">
        <v>0</v>
      </c>
      <c r="CG8" s="95" t="e">
        <f aca="true" t="shared" si="52" ref="CG8:CG25">(CE8-CF8)/CF8</f>
        <v>#DIV/0!</v>
      </c>
      <c r="CH8" s="95">
        <f aca="true" t="shared" si="53" ref="CH8:CH25">CE8/B8</f>
        <v>0</v>
      </c>
      <c r="CI8" s="94">
        <v>0</v>
      </c>
      <c r="CJ8" s="94">
        <v>0</v>
      </c>
      <c r="CK8" s="105" t="e">
        <f aca="true" t="shared" si="54" ref="CK8:CK25">ROUND(CI8/CJ8,4)-1</f>
        <v>#DIV/0!</v>
      </c>
      <c r="CL8" s="106">
        <f aca="true" t="shared" si="55" ref="CL8:CL25">CE8-CI8</f>
        <v>0</v>
      </c>
      <c r="CM8" s="106">
        <f aca="true" t="shared" si="56" ref="CM8:CM25">CF8-CJ8</f>
        <v>0</v>
      </c>
      <c r="CN8" s="105" t="e">
        <f aca="true" t="shared" si="57" ref="CN8:CN25">ROUND(CL8/CM8,4)-1</f>
        <v>#DIV/0!</v>
      </c>
      <c r="CO8" s="129">
        <v>997.865014000001</v>
      </c>
      <c r="CP8" s="129">
        <v>644.51</v>
      </c>
      <c r="CQ8" s="95">
        <f aca="true" t="shared" si="58" ref="CQ8:CQ25">(CO8-CP8)/CP8</f>
        <v>0.5482537338443174</v>
      </c>
      <c r="CR8" s="95">
        <f aca="true" t="shared" si="59" ref="CR8:CR25">CO8/B8</f>
        <v>0.05412987778348954</v>
      </c>
      <c r="CS8" s="94">
        <v>602.478491</v>
      </c>
      <c r="CT8" s="94">
        <v>547.6</v>
      </c>
      <c r="CU8" s="105">
        <f aca="true" t="shared" si="60" ref="CU8:CU25">ROUND(CS8/CT8,4)-1</f>
        <v>0.10020000000000007</v>
      </c>
      <c r="CV8" s="106">
        <f aca="true" t="shared" si="61" ref="CV8:CV25">CO8-CS8</f>
        <v>395.38652300000103</v>
      </c>
      <c r="CW8" s="106">
        <f aca="true" t="shared" si="62" ref="CW8:CW25">CP8-CT8</f>
        <v>96.90999999999997</v>
      </c>
      <c r="CX8" s="105">
        <f aca="true" t="shared" si="63" ref="CX8:CX25">ROUND(CV8/CW8,4)-1</f>
        <v>3.0799000000000003</v>
      </c>
      <c r="CY8" s="94">
        <v>612.4114</v>
      </c>
      <c r="CZ8" s="94">
        <v>604.7</v>
      </c>
      <c r="DA8" s="95">
        <f aca="true" t="shared" si="64" ref="DA8:DA25">(CY8-CZ8)/CZ8</f>
        <v>0.012752439226062364</v>
      </c>
      <c r="DB8" s="95">
        <f aca="true" t="shared" si="65" ref="DB8:DB25">CY8/B8</f>
        <v>0.03322067992175912</v>
      </c>
      <c r="DC8" s="94">
        <v>436.4104</v>
      </c>
      <c r="DD8" s="94">
        <v>382.21</v>
      </c>
      <c r="DE8" s="105">
        <f aca="true" t="shared" si="66" ref="DE8:DE13">ROUND(DC8/DD8,4)-1</f>
        <v>0.14179999999999993</v>
      </c>
      <c r="DF8" s="106">
        <f aca="true" t="shared" si="67" ref="DF8:DF13">CY8-DC8</f>
        <v>176.00099999999998</v>
      </c>
      <c r="DG8" s="106">
        <f aca="true" t="shared" si="68" ref="DG8:DG13">CZ8-DD8</f>
        <v>222.49</v>
      </c>
      <c r="DH8" s="105">
        <f aca="true" t="shared" si="69" ref="DH8:DH13">ROUND(DF8/DG8,4)-1</f>
        <v>-0.20889999999999997</v>
      </c>
      <c r="DI8" s="131">
        <v>0</v>
      </c>
      <c r="DJ8" s="131">
        <v>0</v>
      </c>
      <c r="DK8" s="95" t="e">
        <f aca="true" t="shared" si="70" ref="DK8:DK25">(DI8-DJ8)/DJ8</f>
        <v>#DIV/0!</v>
      </c>
      <c r="DL8" s="95">
        <f aca="true" t="shared" si="71" ref="DL8:DL25">DI8/B8</f>
        <v>0</v>
      </c>
      <c r="DM8" s="94">
        <v>0</v>
      </c>
      <c r="DN8" s="94">
        <v>0</v>
      </c>
      <c r="DO8" s="105" t="e">
        <f aca="true" t="shared" si="72" ref="DO8:DO25">ROUND(DM8/DN8,4)-1</f>
        <v>#DIV/0!</v>
      </c>
      <c r="DP8" s="106">
        <f aca="true" t="shared" si="73" ref="DP8:DP25">DI8-DM8</f>
        <v>0</v>
      </c>
      <c r="DQ8" s="106">
        <f aca="true" t="shared" si="74" ref="DQ8:DQ25">DJ8-DN8</f>
        <v>0</v>
      </c>
      <c r="DR8" s="105" t="e">
        <f aca="true" t="shared" si="75" ref="DR8:DR25">ROUND(DP8/DQ8,4)-1</f>
        <v>#DIV/0!</v>
      </c>
      <c r="DS8" s="136"/>
      <c r="DT8" s="137"/>
      <c r="DU8" s="134" t="e">
        <f aca="true" t="shared" si="76" ref="DU8:DU25">(DS8-DT8)/DT8</f>
        <v>#DIV/0!</v>
      </c>
      <c r="DV8" s="95">
        <f aca="true" t="shared" si="77" ref="DV8:DV25">DS8/B8</f>
        <v>0</v>
      </c>
      <c r="DW8" s="135"/>
      <c r="DX8" s="135"/>
      <c r="DY8" s="105" t="e">
        <f aca="true" t="shared" si="78" ref="DY8:DY25">ROUND(DW8/DX8,4)-1</f>
        <v>#DIV/0!</v>
      </c>
      <c r="DZ8" s="135">
        <f aca="true" t="shared" si="79" ref="DZ8:DZ25">DS8-DW8</f>
        <v>0</v>
      </c>
      <c r="EA8" s="143">
        <f aca="true" t="shared" si="80" ref="EA8:EA25">DT8-DX8</f>
        <v>0</v>
      </c>
      <c r="EB8" s="105" t="e">
        <f aca="true" t="shared" si="81" ref="EB8:EB25">ROUND(DZ8/EA8,4)-1</f>
        <v>#DIV/0!</v>
      </c>
      <c r="EC8" s="146"/>
      <c r="ED8" s="147"/>
      <c r="EE8" s="95" t="e">
        <f aca="true" t="shared" si="82" ref="EE8:EE25">(EC8-ED8)/ED8</f>
        <v>#DIV/0!</v>
      </c>
      <c r="EF8" s="95">
        <f aca="true" t="shared" si="83" ref="EF8:EF25">EC8/B8</f>
        <v>0</v>
      </c>
      <c r="EG8" s="94"/>
      <c r="EH8" s="94"/>
      <c r="EI8" s="105" t="e">
        <f aca="true" t="shared" si="84" ref="EI8:EI25">ROUND(EG8/EH8,4)-1</f>
        <v>#DIV/0!</v>
      </c>
      <c r="EJ8" s="106">
        <f aca="true" t="shared" si="85" ref="EJ8:EJ25">EC8-EG8</f>
        <v>0</v>
      </c>
      <c r="EK8" s="106">
        <f aca="true" t="shared" si="86" ref="EK8:EK25">ED8-EH8</f>
        <v>0</v>
      </c>
      <c r="EL8" s="105" t="e">
        <f aca="true" t="shared" si="87" ref="EL8:EL25">ROUND(EJ8/EK8,4)-1</f>
        <v>#DIV/0!</v>
      </c>
      <c r="EM8" s="94"/>
      <c r="EN8" s="94"/>
      <c r="EO8" s="95" t="e">
        <f aca="true" t="shared" si="88" ref="EO8:EO25">ROUND(EM8/EN8,4)-1</f>
        <v>#DIV/0!</v>
      </c>
      <c r="EP8" s="95">
        <f aca="true" t="shared" si="89" ref="EP8:EP25">EM8/B8</f>
        <v>0</v>
      </c>
      <c r="EQ8" s="94"/>
      <c r="ER8" s="94"/>
      <c r="ES8" s="105" t="e">
        <f aca="true" t="shared" si="90" ref="ES8:ES25">ROUND(EQ8/ER8,4)-1</f>
        <v>#DIV/0!</v>
      </c>
      <c r="ET8" s="106">
        <f aca="true" t="shared" si="91" ref="ET8:ET25">EM8-EQ8</f>
        <v>0</v>
      </c>
      <c r="EU8" s="106">
        <f aca="true" t="shared" si="92" ref="EU8:EU25">EN8-ER8</f>
        <v>0</v>
      </c>
      <c r="EV8" s="105" t="e">
        <f aca="true" t="shared" si="93" ref="EV8:EV25">ROUND(ET8/EU8,4)-1</f>
        <v>#DIV/0!</v>
      </c>
      <c r="EW8" s="148">
        <v>360.3420594528301</v>
      </c>
      <c r="EX8" s="141">
        <v>473.5146429999997</v>
      </c>
      <c r="EY8" s="95">
        <f aca="true" t="shared" si="94" ref="EY8:EY25">ROUND(EW8/EX8,4)-1</f>
        <v>-0.239</v>
      </c>
      <c r="EZ8" s="95">
        <f aca="true" t="shared" si="95" ref="EZ8:EZ25">EW8/B8</f>
        <v>0.01954700421878163</v>
      </c>
      <c r="FA8" s="151">
        <v>178.8831454150943</v>
      </c>
      <c r="FB8" s="150">
        <v>265.11558399999967</v>
      </c>
      <c r="FC8" s="105">
        <f aca="true" t="shared" si="96" ref="FC8:FC25">ROUND(FA8/FB8,4)-1</f>
        <v>-0.32530000000000003</v>
      </c>
      <c r="FD8" s="106">
        <f aca="true" t="shared" si="97" ref="FD8:FD25">EW8-FA8</f>
        <v>181.45891403773578</v>
      </c>
      <c r="FE8" s="106">
        <f aca="true" t="shared" si="98" ref="FE8:FE25">EX8-FB8</f>
        <v>208.39905900000002</v>
      </c>
      <c r="FF8" s="105">
        <f aca="true" t="shared" si="99" ref="FF8:FF25">ROUND(FD8/FE8,4)-1</f>
        <v>-0.12929999999999997</v>
      </c>
      <c r="FG8" s="94"/>
      <c r="FH8" s="94"/>
      <c r="FI8" s="95" t="e">
        <f aca="true" t="shared" si="100" ref="FI8:FI25">ROUND(FG8/FH8,4)-1</f>
        <v>#DIV/0!</v>
      </c>
      <c r="FJ8" s="95">
        <f aca="true" t="shared" si="101" ref="FJ8:FJ25">FG8/B8</f>
        <v>0</v>
      </c>
      <c r="FK8" s="94"/>
      <c r="FL8" s="94"/>
      <c r="FM8" s="105" t="e">
        <f aca="true" t="shared" si="102" ref="FM8:FM25">ROUND(FK8/FL8,4)-1</f>
        <v>#DIV/0!</v>
      </c>
      <c r="FN8" s="106">
        <f aca="true" t="shared" si="103" ref="FN8:FN25">FG8-FK8</f>
        <v>0</v>
      </c>
      <c r="FO8" s="106">
        <f aca="true" t="shared" si="104" ref="FO8:FO25">FH8-FL8</f>
        <v>0</v>
      </c>
      <c r="FP8" s="105" t="e">
        <f aca="true" t="shared" si="105" ref="FP8:FP25">ROUND(FN8/FO8,4)-1</f>
        <v>#DIV/0!</v>
      </c>
      <c r="FQ8" s="163"/>
      <c r="FR8" s="163">
        <v>0</v>
      </c>
      <c r="FS8" s="95" t="e">
        <f aca="true" t="shared" si="106" ref="FS8:FS25">ROUND(FQ8/FR8,4)-1</f>
        <v>#DIV/0!</v>
      </c>
      <c r="FT8" s="95">
        <f aca="true" t="shared" si="107" ref="FT8:FT25">FQ8/B8</f>
        <v>0</v>
      </c>
      <c r="FU8" s="166"/>
      <c r="FV8" s="166">
        <v>0</v>
      </c>
      <c r="FW8" s="105" t="e">
        <f aca="true" t="shared" si="108" ref="FW8:FW25">ROUND(FU8/FV8,4)-1</f>
        <v>#DIV/0!</v>
      </c>
      <c r="FX8" s="106">
        <f aca="true" t="shared" si="109" ref="FX8:FX25">FQ8-FU8</f>
        <v>0</v>
      </c>
      <c r="FY8" s="106">
        <f aca="true" t="shared" si="110" ref="FY8:FY25">FR8-FV8</f>
        <v>0</v>
      </c>
      <c r="FZ8" s="105" t="e">
        <f aca="true" t="shared" si="111" ref="FZ8:FZ25">ROUND(FX8/FY8,4)-1</f>
        <v>#DIV/0!</v>
      </c>
    </row>
    <row r="9" spans="1:182" s="75" customFormat="1" ht="36" customHeight="1">
      <c r="A9" s="96" t="s">
        <v>86</v>
      </c>
      <c r="B9" s="93">
        <f t="shared" si="6"/>
        <v>18574.751140830173</v>
      </c>
      <c r="C9" s="94">
        <f t="shared" si="7"/>
        <v>17049.16123552301</v>
      </c>
      <c r="D9" s="95">
        <f t="shared" si="0"/>
        <v>0.08948181580502032</v>
      </c>
      <c r="E9" s="95">
        <f t="shared" si="1"/>
        <v>0.0583</v>
      </c>
      <c r="F9" s="95">
        <f t="shared" si="2"/>
        <v>0.0569373711618235</v>
      </c>
      <c r="G9" s="94">
        <f t="shared" si="8"/>
        <v>10029.304335849052</v>
      </c>
      <c r="H9" s="94">
        <f t="shared" si="9"/>
        <v>9096.927018032447</v>
      </c>
      <c r="I9" s="105">
        <f t="shared" si="3"/>
        <v>0.10250000000000004</v>
      </c>
      <c r="J9" s="106">
        <f t="shared" si="4"/>
        <v>8545.44680498112</v>
      </c>
      <c r="K9" s="106">
        <f t="shared" si="4"/>
        <v>7952.2342174905625</v>
      </c>
      <c r="L9" s="105">
        <f t="shared" si="10"/>
        <v>0.0746</v>
      </c>
      <c r="M9" s="108">
        <v>11464.64</v>
      </c>
      <c r="N9" s="108">
        <v>11200.36</v>
      </c>
      <c r="O9" s="95">
        <f t="shared" si="11"/>
        <v>0.023595670139173994</v>
      </c>
      <c r="P9" s="95">
        <f t="shared" si="12"/>
        <v>0.6172163445462776</v>
      </c>
      <c r="Q9" s="94">
        <v>4291.63</v>
      </c>
      <c r="R9" s="94">
        <v>3691.83</v>
      </c>
      <c r="S9" s="105">
        <f t="shared" si="5"/>
        <v>0.1625000000000001</v>
      </c>
      <c r="T9" s="106">
        <f t="shared" si="13"/>
        <v>7173.009999999999</v>
      </c>
      <c r="U9" s="106">
        <f t="shared" si="14"/>
        <v>7508.530000000001</v>
      </c>
      <c r="V9" s="105">
        <f t="shared" si="15"/>
        <v>-0.04469999999999996</v>
      </c>
      <c r="W9" s="94">
        <v>1469.522152999993</v>
      </c>
      <c r="X9" s="94">
        <v>1415.4904029664092</v>
      </c>
      <c r="Y9" s="95">
        <f t="shared" si="16"/>
        <v>0.03817175299836074</v>
      </c>
      <c r="Z9" s="95">
        <f t="shared" si="17"/>
        <v>0.07911396184306105</v>
      </c>
      <c r="AA9" s="94">
        <v>1402.52</v>
      </c>
      <c r="AB9" s="94">
        <v>1305.0339629664093</v>
      </c>
      <c r="AC9" s="105">
        <f t="shared" si="18"/>
        <v>0.07469999999999999</v>
      </c>
      <c r="AD9" s="106">
        <f t="shared" si="19"/>
        <v>67.00215299999309</v>
      </c>
      <c r="AE9" s="106">
        <f t="shared" si="20"/>
        <v>110.45643999999993</v>
      </c>
      <c r="AF9" s="105">
        <f t="shared" si="21"/>
        <v>-0.39339999999999997</v>
      </c>
      <c r="AG9" s="94">
        <v>2489.292997094337</v>
      </c>
      <c r="AH9" s="94">
        <v>2193.592432556604</v>
      </c>
      <c r="AI9" s="95">
        <f t="shared" si="22"/>
        <v>0.13480196236504055</v>
      </c>
      <c r="AJ9" s="95">
        <f t="shared" si="23"/>
        <v>0.1340148774118694</v>
      </c>
      <c r="AK9" s="94">
        <v>2275.918969905658</v>
      </c>
      <c r="AL9" s="94">
        <v>2064.808255066038</v>
      </c>
      <c r="AM9" s="105">
        <f t="shared" si="24"/>
        <v>0.10220000000000007</v>
      </c>
      <c r="AN9" s="106">
        <f t="shared" si="25"/>
        <v>213.37402718867907</v>
      </c>
      <c r="AO9" s="106">
        <f t="shared" si="26"/>
        <v>128.78417749056598</v>
      </c>
      <c r="AP9" s="105">
        <f t="shared" si="27"/>
        <v>0.6568</v>
      </c>
      <c r="AQ9" s="117">
        <v>115.99</v>
      </c>
      <c r="AR9" s="115">
        <v>93</v>
      </c>
      <c r="AS9" s="95">
        <f t="shared" si="28"/>
        <v>0.24720430107526875</v>
      </c>
      <c r="AT9" s="95">
        <f t="shared" si="29"/>
        <v>0.006244498196534976</v>
      </c>
      <c r="AU9" s="116">
        <v>70.66</v>
      </c>
      <c r="AV9" s="116">
        <v>61.85</v>
      </c>
      <c r="AW9" s="105">
        <f t="shared" si="30"/>
        <v>0.14240000000000008</v>
      </c>
      <c r="AX9" s="106">
        <f t="shared" si="31"/>
        <v>45.33</v>
      </c>
      <c r="AY9" s="106">
        <f t="shared" si="32"/>
        <v>31.15</v>
      </c>
      <c r="AZ9" s="105">
        <f t="shared" si="33"/>
        <v>0.45520000000000005</v>
      </c>
      <c r="BA9" s="120">
        <v>752.5993</v>
      </c>
      <c r="BB9" s="120">
        <v>722.2284</v>
      </c>
      <c r="BC9" s="95">
        <f t="shared" si="34"/>
        <v>0.04205165568122218</v>
      </c>
      <c r="BD9" s="95">
        <f t="shared" si="35"/>
        <v>0.04051732883492961</v>
      </c>
      <c r="BE9" s="94">
        <v>681.835</v>
      </c>
      <c r="BF9" s="94">
        <v>679.3548</v>
      </c>
      <c r="BG9" s="105">
        <f t="shared" si="36"/>
        <v>0.0037000000000000366</v>
      </c>
      <c r="BH9" s="106">
        <f t="shared" si="37"/>
        <v>70.76429999999993</v>
      </c>
      <c r="BI9" s="106">
        <f t="shared" si="38"/>
        <v>42.87360000000001</v>
      </c>
      <c r="BJ9" s="105">
        <f t="shared" si="39"/>
        <v>0.6505000000000001</v>
      </c>
      <c r="BK9" s="121">
        <v>72.15</v>
      </c>
      <c r="BL9" s="121">
        <v>133.99</v>
      </c>
      <c r="BM9" s="95">
        <f t="shared" si="40"/>
        <v>-0.46152697962534517</v>
      </c>
      <c r="BN9" s="95">
        <f t="shared" si="41"/>
        <v>0.0038843050683679504</v>
      </c>
      <c r="BO9" s="94">
        <v>39.15</v>
      </c>
      <c r="BP9" s="94">
        <v>111.3</v>
      </c>
      <c r="BQ9" s="105">
        <f t="shared" si="42"/>
        <v>-0.6482</v>
      </c>
      <c r="BR9" s="106">
        <f t="shared" si="43"/>
        <v>33.00000000000001</v>
      </c>
      <c r="BS9" s="106">
        <f t="shared" si="44"/>
        <v>22.690000000000012</v>
      </c>
      <c r="BT9" s="105">
        <f t="shared" si="45"/>
        <v>0.4543999999999999</v>
      </c>
      <c r="BU9" s="94"/>
      <c r="BV9" s="94"/>
      <c r="BW9" s="95" t="e">
        <f t="shared" si="46"/>
        <v>#DIV/0!</v>
      </c>
      <c r="BX9" s="95">
        <f t="shared" si="47"/>
        <v>0</v>
      </c>
      <c r="BY9" s="94"/>
      <c r="BZ9" s="94"/>
      <c r="CA9" s="105" t="e">
        <f t="shared" si="48"/>
        <v>#DIV/0!</v>
      </c>
      <c r="CB9" s="106">
        <f t="shared" si="49"/>
        <v>0</v>
      </c>
      <c r="CC9" s="106">
        <f t="shared" si="50"/>
        <v>0</v>
      </c>
      <c r="CD9" s="105" t="e">
        <f t="shared" si="51"/>
        <v>#DIV/0!</v>
      </c>
      <c r="CE9" s="94">
        <v>0</v>
      </c>
      <c r="CF9" s="94">
        <v>0</v>
      </c>
      <c r="CG9" s="95" t="e">
        <f t="shared" si="52"/>
        <v>#DIV/0!</v>
      </c>
      <c r="CH9" s="95">
        <f t="shared" si="53"/>
        <v>0</v>
      </c>
      <c r="CI9" s="94">
        <v>0</v>
      </c>
      <c r="CJ9" s="94">
        <v>0</v>
      </c>
      <c r="CK9" s="105" t="e">
        <f t="shared" si="54"/>
        <v>#DIV/0!</v>
      </c>
      <c r="CL9" s="106">
        <f t="shared" si="55"/>
        <v>0</v>
      </c>
      <c r="CM9" s="106">
        <f t="shared" si="56"/>
        <v>0</v>
      </c>
      <c r="CN9" s="105" t="e">
        <f t="shared" si="57"/>
        <v>#DIV/0!</v>
      </c>
      <c r="CO9" s="129">
        <v>1661.92403</v>
      </c>
      <c r="CP9" s="129">
        <v>949.2</v>
      </c>
      <c r="CQ9" s="95">
        <f t="shared" si="58"/>
        <v>0.7508681310577326</v>
      </c>
      <c r="CR9" s="95">
        <f t="shared" si="59"/>
        <v>0.08947220974319457</v>
      </c>
      <c r="CS9" s="94">
        <v>853.354295999999</v>
      </c>
      <c r="CT9" s="94">
        <v>860.66</v>
      </c>
      <c r="CU9" s="105">
        <f t="shared" si="60"/>
        <v>-0.008499999999999952</v>
      </c>
      <c r="CV9" s="106">
        <f t="shared" si="61"/>
        <v>808.569734000001</v>
      </c>
      <c r="CW9" s="106">
        <f t="shared" si="62"/>
        <v>88.54000000000008</v>
      </c>
      <c r="CX9" s="105">
        <f t="shared" si="63"/>
        <v>8.1323</v>
      </c>
      <c r="CY9" s="94">
        <v>361.135</v>
      </c>
      <c r="CZ9" s="94">
        <v>341.29999999999995</v>
      </c>
      <c r="DA9" s="95">
        <f t="shared" si="64"/>
        <v>0.058116026955757516</v>
      </c>
      <c r="DB9" s="95">
        <f t="shared" si="65"/>
        <v>0.019442252402842128</v>
      </c>
      <c r="DC9" s="94">
        <v>342.39689999999996</v>
      </c>
      <c r="DD9" s="94">
        <v>322.09</v>
      </c>
      <c r="DE9" s="105">
        <f t="shared" si="66"/>
        <v>0.06299999999999994</v>
      </c>
      <c r="DF9" s="106">
        <f t="shared" si="67"/>
        <v>18.73810000000003</v>
      </c>
      <c r="DG9" s="106">
        <f t="shared" si="68"/>
        <v>19.20999999999998</v>
      </c>
      <c r="DH9" s="105">
        <f t="shared" si="69"/>
        <v>-0.024599999999999955</v>
      </c>
      <c r="DI9" s="131">
        <v>0</v>
      </c>
      <c r="DJ9" s="131">
        <v>0</v>
      </c>
      <c r="DK9" s="95" t="e">
        <f t="shared" si="70"/>
        <v>#DIV/0!</v>
      </c>
      <c r="DL9" s="95">
        <f t="shared" si="71"/>
        <v>0</v>
      </c>
      <c r="DM9" s="94">
        <v>0</v>
      </c>
      <c r="DN9" s="94">
        <v>0</v>
      </c>
      <c r="DO9" s="105" t="e">
        <f t="shared" si="72"/>
        <v>#DIV/0!</v>
      </c>
      <c r="DP9" s="106">
        <f t="shared" si="73"/>
        <v>0</v>
      </c>
      <c r="DQ9" s="106">
        <f t="shared" si="74"/>
        <v>0</v>
      </c>
      <c r="DR9" s="105" t="e">
        <f t="shared" si="75"/>
        <v>#DIV/0!</v>
      </c>
      <c r="DS9" s="138"/>
      <c r="DT9" s="139"/>
      <c r="DU9" s="134" t="e">
        <f t="shared" si="76"/>
        <v>#DIV/0!</v>
      </c>
      <c r="DV9" s="95">
        <f t="shared" si="77"/>
        <v>0</v>
      </c>
      <c r="DW9" s="135"/>
      <c r="DX9" s="135"/>
      <c r="DY9" s="105" t="e">
        <f t="shared" si="78"/>
        <v>#DIV/0!</v>
      </c>
      <c r="DZ9" s="135">
        <f t="shared" si="79"/>
        <v>0</v>
      </c>
      <c r="EA9" s="143">
        <f t="shared" si="80"/>
        <v>0</v>
      </c>
      <c r="EB9" s="105" t="e">
        <f t="shared" si="81"/>
        <v>#DIV/0!</v>
      </c>
      <c r="EC9" s="140"/>
      <c r="ED9" s="94"/>
      <c r="EE9" s="95" t="e">
        <f t="shared" si="82"/>
        <v>#DIV/0!</v>
      </c>
      <c r="EF9" s="95">
        <f t="shared" si="83"/>
        <v>0</v>
      </c>
      <c r="EG9" s="94"/>
      <c r="EH9" s="94"/>
      <c r="EI9" s="105" t="e">
        <f t="shared" si="84"/>
        <v>#DIV/0!</v>
      </c>
      <c r="EJ9" s="106">
        <f t="shared" si="85"/>
        <v>0</v>
      </c>
      <c r="EK9" s="106">
        <f t="shared" si="86"/>
        <v>0</v>
      </c>
      <c r="EL9" s="105" t="e">
        <f t="shared" si="87"/>
        <v>#DIV/0!</v>
      </c>
      <c r="EM9" s="94"/>
      <c r="EN9" s="94"/>
      <c r="EO9" s="95" t="e">
        <f t="shared" si="88"/>
        <v>#DIV/0!</v>
      </c>
      <c r="EP9" s="95">
        <f t="shared" si="89"/>
        <v>0</v>
      </c>
      <c r="EQ9" s="94"/>
      <c r="ER9" s="94"/>
      <c r="ES9" s="105" t="e">
        <f t="shared" si="90"/>
        <v>#DIV/0!</v>
      </c>
      <c r="ET9" s="106">
        <f t="shared" si="91"/>
        <v>0</v>
      </c>
      <c r="EU9" s="106">
        <f t="shared" si="92"/>
        <v>0</v>
      </c>
      <c r="EV9" s="105" t="e">
        <f t="shared" si="93"/>
        <v>#DIV/0!</v>
      </c>
      <c r="EW9" s="152">
        <v>187.49766073584877</v>
      </c>
      <c r="EX9" s="141"/>
      <c r="EY9" s="95" t="e">
        <f t="shared" si="94"/>
        <v>#DIV/0!</v>
      </c>
      <c r="EZ9" s="95">
        <f t="shared" si="95"/>
        <v>0.010094221952922963</v>
      </c>
      <c r="FA9" s="153">
        <v>71.8391699433962</v>
      </c>
      <c r="FB9" s="154"/>
      <c r="FC9" s="105" t="e">
        <f t="shared" si="96"/>
        <v>#DIV/0!</v>
      </c>
      <c r="FD9" s="106">
        <f t="shared" si="97"/>
        <v>115.65849079245257</v>
      </c>
      <c r="FE9" s="106">
        <f t="shared" si="98"/>
        <v>0</v>
      </c>
      <c r="FF9" s="105" t="e">
        <f t="shared" si="99"/>
        <v>#DIV/0!</v>
      </c>
      <c r="FG9" s="94"/>
      <c r="FH9" s="94"/>
      <c r="FI9" s="95" t="e">
        <f t="shared" si="100"/>
        <v>#DIV/0!</v>
      </c>
      <c r="FJ9" s="95">
        <f t="shared" si="101"/>
        <v>0</v>
      </c>
      <c r="FK9" s="94"/>
      <c r="FL9" s="94"/>
      <c r="FM9" s="105" t="e">
        <f t="shared" si="102"/>
        <v>#DIV/0!</v>
      </c>
      <c r="FN9" s="106">
        <f t="shared" si="103"/>
        <v>0</v>
      </c>
      <c r="FO9" s="106">
        <f t="shared" si="104"/>
        <v>0</v>
      </c>
      <c r="FP9" s="105" t="e">
        <f t="shared" si="105"/>
        <v>#DIV/0!</v>
      </c>
      <c r="FQ9" s="163"/>
      <c r="FR9" s="163"/>
      <c r="FS9" s="95" t="e">
        <f t="shared" si="106"/>
        <v>#DIV/0!</v>
      </c>
      <c r="FT9" s="95">
        <f t="shared" si="107"/>
        <v>0</v>
      </c>
      <c r="FU9" s="166"/>
      <c r="FV9" s="166"/>
      <c r="FW9" s="105" t="e">
        <f t="shared" si="108"/>
        <v>#DIV/0!</v>
      </c>
      <c r="FX9" s="106">
        <f t="shared" si="109"/>
        <v>0</v>
      </c>
      <c r="FY9" s="106">
        <f t="shared" si="110"/>
        <v>0</v>
      </c>
      <c r="FZ9" s="105" t="e">
        <f t="shared" si="111"/>
        <v>#DIV/0!</v>
      </c>
    </row>
    <row r="10" spans="1:182" s="75" customFormat="1" ht="36" customHeight="1">
      <c r="A10" s="96" t="s">
        <v>87</v>
      </c>
      <c r="B10" s="93">
        <f t="shared" si="6"/>
        <v>15356.848097792457</v>
      </c>
      <c r="C10" s="94">
        <f t="shared" si="7"/>
        <v>13849.879260127476</v>
      </c>
      <c r="D10" s="95">
        <f t="shared" si="0"/>
        <v>0.10880736281964604</v>
      </c>
      <c r="E10" s="95">
        <f t="shared" si="1"/>
        <v>0.0576</v>
      </c>
      <c r="F10" s="95">
        <f t="shared" si="2"/>
        <v>0.04707350065636859</v>
      </c>
      <c r="G10" s="94">
        <f t="shared" si="8"/>
        <v>6708.798801056604</v>
      </c>
      <c r="H10" s="94">
        <f t="shared" si="9"/>
        <v>6462.49760312749</v>
      </c>
      <c r="I10" s="105">
        <f t="shared" si="3"/>
        <v>0.03810000000000002</v>
      </c>
      <c r="J10" s="106">
        <f t="shared" si="4"/>
        <v>8648.049296735853</v>
      </c>
      <c r="K10" s="106">
        <f t="shared" si="4"/>
        <v>7387.381656999986</v>
      </c>
      <c r="L10" s="105">
        <f t="shared" si="10"/>
        <v>0.17070000000000007</v>
      </c>
      <c r="M10" s="108">
        <v>11623.46</v>
      </c>
      <c r="N10" s="108">
        <v>10349.96</v>
      </c>
      <c r="O10" s="95">
        <f t="shared" si="11"/>
        <v>0.12304395379305814</v>
      </c>
      <c r="P10" s="95">
        <f t="shared" si="12"/>
        <v>0.7568909926035453</v>
      </c>
      <c r="Q10" s="94">
        <v>3451.95</v>
      </c>
      <c r="R10" s="94">
        <v>3306.64</v>
      </c>
      <c r="S10" s="105">
        <f t="shared" si="5"/>
        <v>0.04390000000000005</v>
      </c>
      <c r="T10" s="106">
        <f t="shared" si="13"/>
        <v>8171.509999999999</v>
      </c>
      <c r="U10" s="106">
        <f t="shared" si="14"/>
        <v>7043.32</v>
      </c>
      <c r="V10" s="105">
        <f t="shared" si="15"/>
        <v>0.1601999999999999</v>
      </c>
      <c r="W10" s="94">
        <v>1194.0167590000053</v>
      </c>
      <c r="X10" s="94">
        <v>1049.5138407123843</v>
      </c>
      <c r="Y10" s="95">
        <f t="shared" si="16"/>
        <v>0.13768557658042505</v>
      </c>
      <c r="Z10" s="95">
        <f t="shared" si="17"/>
        <v>0.07775142082519165</v>
      </c>
      <c r="AA10" s="94">
        <v>1042.98</v>
      </c>
      <c r="AB10" s="94">
        <v>920.1411557123953</v>
      </c>
      <c r="AC10" s="105">
        <f t="shared" si="18"/>
        <v>0.13349999999999995</v>
      </c>
      <c r="AD10" s="106">
        <f t="shared" si="19"/>
        <v>151.0367590000053</v>
      </c>
      <c r="AE10" s="106">
        <f t="shared" si="20"/>
        <v>129.37268499998902</v>
      </c>
      <c r="AF10" s="105">
        <f t="shared" si="21"/>
        <v>0.16749999999999998</v>
      </c>
      <c r="AG10" s="94">
        <v>838.0106687924521</v>
      </c>
      <c r="AH10" s="94">
        <v>762.8993194150944</v>
      </c>
      <c r="AI10" s="95">
        <f t="shared" si="22"/>
        <v>0.09845512699492853</v>
      </c>
      <c r="AJ10" s="95">
        <f t="shared" si="23"/>
        <v>0.0545691839533736</v>
      </c>
      <c r="AK10" s="94">
        <v>756.9164430566034</v>
      </c>
      <c r="AL10" s="94">
        <v>736.4014474150944</v>
      </c>
      <c r="AM10" s="105">
        <f t="shared" si="24"/>
        <v>0.027900000000000036</v>
      </c>
      <c r="AN10" s="106">
        <f t="shared" si="25"/>
        <v>81.09422573584868</v>
      </c>
      <c r="AO10" s="106">
        <f t="shared" si="26"/>
        <v>26.49787200000003</v>
      </c>
      <c r="AP10" s="105">
        <f t="shared" si="27"/>
        <v>2.0604</v>
      </c>
      <c r="AQ10" s="117"/>
      <c r="AR10" s="115">
        <v>0</v>
      </c>
      <c r="AS10" s="95" t="e">
        <f t="shared" si="28"/>
        <v>#DIV/0!</v>
      </c>
      <c r="AT10" s="95">
        <f t="shared" si="29"/>
        <v>0</v>
      </c>
      <c r="AU10" s="116"/>
      <c r="AV10" s="116"/>
      <c r="AW10" s="105" t="e">
        <f t="shared" si="30"/>
        <v>#DIV/0!</v>
      </c>
      <c r="AX10" s="106">
        <f t="shared" si="31"/>
        <v>0</v>
      </c>
      <c r="AY10" s="106">
        <f t="shared" si="32"/>
        <v>0</v>
      </c>
      <c r="AZ10" s="105" t="e">
        <f t="shared" si="33"/>
        <v>#DIV/0!</v>
      </c>
      <c r="BA10" s="120">
        <v>485.453</v>
      </c>
      <c r="BB10" s="120">
        <v>523.5361</v>
      </c>
      <c r="BC10" s="95">
        <f t="shared" si="34"/>
        <v>-0.07274207069961375</v>
      </c>
      <c r="BD10" s="95">
        <f t="shared" si="35"/>
        <v>0.03161149976275299</v>
      </c>
      <c r="BE10" s="94">
        <v>366.6975</v>
      </c>
      <c r="BF10" s="94">
        <v>414.125</v>
      </c>
      <c r="BG10" s="105">
        <f t="shared" si="36"/>
        <v>-0.11450000000000005</v>
      </c>
      <c r="BH10" s="106">
        <f t="shared" si="37"/>
        <v>118.75549999999998</v>
      </c>
      <c r="BI10" s="106">
        <f t="shared" si="38"/>
        <v>109.41110000000003</v>
      </c>
      <c r="BJ10" s="105">
        <f t="shared" si="39"/>
        <v>0.08539999999999992</v>
      </c>
      <c r="BK10" s="121">
        <v>112.35</v>
      </c>
      <c r="BL10" s="121">
        <v>128.42</v>
      </c>
      <c r="BM10" s="95">
        <f t="shared" si="40"/>
        <v>-0.12513627160878363</v>
      </c>
      <c r="BN10" s="95">
        <f t="shared" si="41"/>
        <v>0.0073159543732252115</v>
      </c>
      <c r="BO10" s="94">
        <v>86.08</v>
      </c>
      <c r="BP10" s="94">
        <v>107.52</v>
      </c>
      <c r="BQ10" s="105">
        <f t="shared" si="42"/>
        <v>-0.19940000000000002</v>
      </c>
      <c r="BR10" s="106">
        <f t="shared" si="43"/>
        <v>26.269999999999996</v>
      </c>
      <c r="BS10" s="106">
        <f t="shared" si="44"/>
        <v>20.89999999999999</v>
      </c>
      <c r="BT10" s="105">
        <f t="shared" si="45"/>
        <v>0.2568999999999999</v>
      </c>
      <c r="BU10" s="94"/>
      <c r="BV10" s="94"/>
      <c r="BW10" s="95" t="e">
        <f t="shared" si="46"/>
        <v>#DIV/0!</v>
      </c>
      <c r="BX10" s="95">
        <f t="shared" si="47"/>
        <v>0</v>
      </c>
      <c r="BY10" s="94"/>
      <c r="BZ10" s="94"/>
      <c r="CA10" s="105" t="e">
        <f t="shared" si="48"/>
        <v>#DIV/0!</v>
      </c>
      <c r="CB10" s="106">
        <f t="shared" si="49"/>
        <v>0</v>
      </c>
      <c r="CC10" s="106">
        <f t="shared" si="50"/>
        <v>0</v>
      </c>
      <c r="CD10" s="105" t="e">
        <f t="shared" si="51"/>
        <v>#DIV/0!</v>
      </c>
      <c r="CE10" s="94">
        <v>0</v>
      </c>
      <c r="CF10" s="94">
        <v>0</v>
      </c>
      <c r="CG10" s="95" t="e">
        <f t="shared" si="52"/>
        <v>#DIV/0!</v>
      </c>
      <c r="CH10" s="95">
        <f t="shared" si="53"/>
        <v>0</v>
      </c>
      <c r="CI10" s="94">
        <v>0</v>
      </c>
      <c r="CJ10" s="94">
        <v>0</v>
      </c>
      <c r="CK10" s="105" t="e">
        <f t="shared" si="54"/>
        <v>#DIV/0!</v>
      </c>
      <c r="CL10" s="106">
        <f t="shared" si="55"/>
        <v>0</v>
      </c>
      <c r="CM10" s="106">
        <f t="shared" si="56"/>
        <v>0</v>
      </c>
      <c r="CN10" s="105" t="e">
        <f t="shared" si="57"/>
        <v>#DIV/0!</v>
      </c>
      <c r="CO10" s="129">
        <v>945.690669999999</v>
      </c>
      <c r="CP10" s="129">
        <v>903.21</v>
      </c>
      <c r="CQ10" s="95">
        <f t="shared" si="58"/>
        <v>0.04703299343452686</v>
      </c>
      <c r="CR10" s="95">
        <f t="shared" si="59"/>
        <v>0.06158103954521383</v>
      </c>
      <c r="CS10" s="94">
        <v>856.552458</v>
      </c>
      <c r="CT10" s="94">
        <v>851.39</v>
      </c>
      <c r="CU10" s="105">
        <f t="shared" si="60"/>
        <v>0.006099999999999994</v>
      </c>
      <c r="CV10" s="106">
        <f t="shared" si="61"/>
        <v>89.13821199999904</v>
      </c>
      <c r="CW10" s="106">
        <f t="shared" si="62"/>
        <v>51.82000000000005</v>
      </c>
      <c r="CX10" s="105">
        <f t="shared" si="63"/>
        <v>0.7202</v>
      </c>
      <c r="CY10" s="94">
        <v>157.867</v>
      </c>
      <c r="CZ10" s="94">
        <v>132.34</v>
      </c>
      <c r="DA10" s="95">
        <f t="shared" si="64"/>
        <v>0.1928895269759709</v>
      </c>
      <c r="DB10" s="95">
        <f t="shared" si="65"/>
        <v>0.010279908936697325</v>
      </c>
      <c r="DC10" s="94">
        <v>147.6224</v>
      </c>
      <c r="DD10" s="94">
        <v>126.28</v>
      </c>
      <c r="DE10" s="105">
        <f t="shared" si="66"/>
        <v>0.16900000000000004</v>
      </c>
      <c r="DF10" s="106">
        <f t="shared" si="67"/>
        <v>10.244599999999991</v>
      </c>
      <c r="DG10" s="106">
        <f t="shared" si="68"/>
        <v>6.060000000000002</v>
      </c>
      <c r="DH10" s="105">
        <f t="shared" si="69"/>
        <v>0.6904999999999999</v>
      </c>
      <c r="DI10" s="131">
        <v>0</v>
      </c>
      <c r="DJ10" s="131">
        <v>0</v>
      </c>
      <c r="DK10" s="95" t="e">
        <f t="shared" si="70"/>
        <v>#DIV/0!</v>
      </c>
      <c r="DL10" s="95">
        <f t="shared" si="71"/>
        <v>0</v>
      </c>
      <c r="DM10" s="94">
        <v>0</v>
      </c>
      <c r="DN10" s="94">
        <v>0</v>
      </c>
      <c r="DO10" s="105" t="e">
        <f t="shared" si="72"/>
        <v>#DIV/0!</v>
      </c>
      <c r="DP10" s="106">
        <f t="shared" si="73"/>
        <v>0</v>
      </c>
      <c r="DQ10" s="106">
        <f t="shared" si="74"/>
        <v>0</v>
      </c>
      <c r="DR10" s="105" t="e">
        <f t="shared" si="75"/>
        <v>#DIV/0!</v>
      </c>
      <c r="DS10" s="138"/>
      <c r="DT10" s="139"/>
      <c r="DU10" s="134" t="e">
        <f t="shared" si="76"/>
        <v>#DIV/0!</v>
      </c>
      <c r="DV10" s="95">
        <f t="shared" si="77"/>
        <v>0</v>
      </c>
      <c r="DW10" s="140"/>
      <c r="DX10" s="140"/>
      <c r="DY10" s="105" t="e">
        <f t="shared" si="78"/>
        <v>#DIV/0!</v>
      </c>
      <c r="DZ10" s="135">
        <f t="shared" si="79"/>
        <v>0</v>
      </c>
      <c r="EA10" s="143">
        <f t="shared" si="80"/>
        <v>0</v>
      </c>
      <c r="EB10" s="105" t="e">
        <f t="shared" si="81"/>
        <v>#DIV/0!</v>
      </c>
      <c r="EC10" s="140"/>
      <c r="ED10" s="94"/>
      <c r="EE10" s="95" t="e">
        <f t="shared" si="82"/>
        <v>#DIV/0!</v>
      </c>
      <c r="EF10" s="95">
        <f t="shared" si="83"/>
        <v>0</v>
      </c>
      <c r="EG10" s="94"/>
      <c r="EH10" s="94"/>
      <c r="EI10" s="105" t="e">
        <f t="shared" si="84"/>
        <v>#DIV/0!</v>
      </c>
      <c r="EJ10" s="106">
        <f t="shared" si="85"/>
        <v>0</v>
      </c>
      <c r="EK10" s="106">
        <f t="shared" si="86"/>
        <v>0</v>
      </c>
      <c r="EL10" s="105" t="e">
        <f t="shared" si="87"/>
        <v>#DIV/0!</v>
      </c>
      <c r="EM10" s="94"/>
      <c r="EN10" s="94"/>
      <c r="EO10" s="95" t="e">
        <f t="shared" si="88"/>
        <v>#DIV/0!</v>
      </c>
      <c r="EP10" s="95">
        <f t="shared" si="89"/>
        <v>0</v>
      </c>
      <c r="EQ10" s="94"/>
      <c r="ER10" s="94"/>
      <c r="ES10" s="105" t="e">
        <f t="shared" si="90"/>
        <v>#DIV/0!</v>
      </c>
      <c r="ET10" s="106">
        <f t="shared" si="91"/>
        <v>0</v>
      </c>
      <c r="EU10" s="106">
        <f t="shared" si="92"/>
        <v>0</v>
      </c>
      <c r="EV10" s="105" t="e">
        <f t="shared" si="93"/>
        <v>#DIV/0!</v>
      </c>
      <c r="EW10" s="138"/>
      <c r="EX10" s="141"/>
      <c r="EY10" s="95" t="e">
        <f t="shared" si="94"/>
        <v>#DIV/0!</v>
      </c>
      <c r="EZ10" s="95">
        <f t="shared" si="95"/>
        <v>0</v>
      </c>
      <c r="FA10" s="153"/>
      <c r="FB10" s="153"/>
      <c r="FC10" s="105" t="e">
        <f t="shared" si="96"/>
        <v>#DIV/0!</v>
      </c>
      <c r="FD10" s="106">
        <f t="shared" si="97"/>
        <v>0</v>
      </c>
      <c r="FE10" s="106">
        <f t="shared" si="98"/>
        <v>0</v>
      </c>
      <c r="FF10" s="105" t="e">
        <f t="shared" si="99"/>
        <v>#DIV/0!</v>
      </c>
      <c r="FG10" s="94"/>
      <c r="FH10" s="94"/>
      <c r="FI10" s="95" t="e">
        <f t="shared" si="100"/>
        <v>#DIV/0!</v>
      </c>
      <c r="FJ10" s="95">
        <f t="shared" si="101"/>
        <v>0</v>
      </c>
      <c r="FK10" s="94"/>
      <c r="FL10" s="94"/>
      <c r="FM10" s="105" t="e">
        <f t="shared" si="102"/>
        <v>#DIV/0!</v>
      </c>
      <c r="FN10" s="106">
        <f t="shared" si="103"/>
        <v>0</v>
      </c>
      <c r="FO10" s="106">
        <f t="shared" si="104"/>
        <v>0</v>
      </c>
      <c r="FP10" s="105" t="e">
        <f t="shared" si="105"/>
        <v>#DIV/0!</v>
      </c>
      <c r="FQ10" s="163"/>
      <c r="FR10" s="163"/>
      <c r="FS10" s="95" t="e">
        <f t="shared" si="106"/>
        <v>#DIV/0!</v>
      </c>
      <c r="FT10" s="95">
        <f t="shared" si="107"/>
        <v>0</v>
      </c>
      <c r="FU10" s="166"/>
      <c r="FV10" s="166"/>
      <c r="FW10" s="105" t="e">
        <f t="shared" si="108"/>
        <v>#DIV/0!</v>
      </c>
      <c r="FX10" s="106">
        <f t="shared" si="109"/>
        <v>0</v>
      </c>
      <c r="FY10" s="106">
        <f t="shared" si="110"/>
        <v>0</v>
      </c>
      <c r="FZ10" s="105" t="e">
        <f t="shared" si="111"/>
        <v>#DIV/0!</v>
      </c>
    </row>
    <row r="11" spans="1:182" s="75" customFormat="1" ht="36" customHeight="1">
      <c r="A11" s="96" t="s">
        <v>88</v>
      </c>
      <c r="B11" s="93">
        <f t="shared" si="6"/>
        <v>13486.955641962266</v>
      </c>
      <c r="C11" s="94">
        <f t="shared" si="7"/>
        <v>13375.556503456712</v>
      </c>
      <c r="D11" s="95">
        <f t="shared" si="0"/>
        <v>0.008328561019256641</v>
      </c>
      <c r="E11" s="95">
        <f t="shared" si="1"/>
        <v>0.0043</v>
      </c>
      <c r="F11" s="95">
        <f t="shared" si="2"/>
        <v>0.04134170053785896</v>
      </c>
      <c r="G11" s="94">
        <f t="shared" si="8"/>
        <v>8720.556683981129</v>
      </c>
      <c r="H11" s="94">
        <f t="shared" si="9"/>
        <v>8109.790646362372</v>
      </c>
      <c r="I11" s="105">
        <f t="shared" si="3"/>
        <v>0.07529999999999992</v>
      </c>
      <c r="J11" s="106">
        <f t="shared" si="4"/>
        <v>4766.398957981137</v>
      </c>
      <c r="K11" s="106">
        <f t="shared" si="4"/>
        <v>5265.7658570943395</v>
      </c>
      <c r="L11" s="105">
        <f t="shared" si="10"/>
        <v>-0.0948</v>
      </c>
      <c r="M11" s="108">
        <v>7360.56</v>
      </c>
      <c r="N11" s="108">
        <v>7805.12</v>
      </c>
      <c r="O11" s="95">
        <f t="shared" si="11"/>
        <v>-0.05695748431798608</v>
      </c>
      <c r="P11" s="95">
        <f t="shared" si="12"/>
        <v>0.5457540007842041</v>
      </c>
      <c r="Q11" s="94">
        <v>3165.77</v>
      </c>
      <c r="R11" s="94">
        <v>2981.23</v>
      </c>
      <c r="S11" s="105">
        <f t="shared" si="5"/>
        <v>0.061900000000000066</v>
      </c>
      <c r="T11" s="106">
        <f t="shared" si="13"/>
        <v>4194.790000000001</v>
      </c>
      <c r="U11" s="106">
        <f t="shared" si="14"/>
        <v>4823.889999999999</v>
      </c>
      <c r="V11" s="105">
        <f t="shared" si="15"/>
        <v>-0.13039999999999996</v>
      </c>
      <c r="W11" s="94">
        <v>831.9940589999989</v>
      </c>
      <c r="X11" s="94">
        <v>865.4464528906752</v>
      </c>
      <c r="Y11" s="95">
        <f t="shared" si="16"/>
        <v>-0.038653337568074986</v>
      </c>
      <c r="Z11" s="95">
        <f t="shared" si="17"/>
        <v>0.0616887962774488</v>
      </c>
      <c r="AA11" s="94">
        <v>756.33</v>
      </c>
      <c r="AB11" s="94">
        <v>759.9778938906753</v>
      </c>
      <c r="AC11" s="105">
        <f t="shared" si="18"/>
        <v>-0.0048000000000000265</v>
      </c>
      <c r="AD11" s="106">
        <f t="shared" si="19"/>
        <v>75.66405899999882</v>
      </c>
      <c r="AE11" s="106">
        <f t="shared" si="20"/>
        <v>105.46855899999991</v>
      </c>
      <c r="AF11" s="105">
        <f t="shared" si="21"/>
        <v>-0.28259999999999996</v>
      </c>
      <c r="AG11" s="94">
        <v>2621.940132528304</v>
      </c>
      <c r="AH11" s="94">
        <v>2248.6108505660386</v>
      </c>
      <c r="AI11" s="95">
        <f t="shared" si="22"/>
        <v>0.1660266301162283</v>
      </c>
      <c r="AJ11" s="95">
        <f t="shared" si="23"/>
        <v>0.19440563179214462</v>
      </c>
      <c r="AK11" s="94">
        <v>2394.6889886037698</v>
      </c>
      <c r="AL11" s="94">
        <v>2024.4616524716978</v>
      </c>
      <c r="AM11" s="105">
        <f t="shared" si="24"/>
        <v>0.18290000000000006</v>
      </c>
      <c r="AN11" s="106">
        <f t="shared" si="25"/>
        <v>227.25114392453406</v>
      </c>
      <c r="AO11" s="106">
        <f t="shared" si="26"/>
        <v>224.14919809434082</v>
      </c>
      <c r="AP11" s="105">
        <f t="shared" si="27"/>
        <v>0.013800000000000034</v>
      </c>
      <c r="AQ11" s="118">
        <v>159.6</v>
      </c>
      <c r="AR11" s="115">
        <v>140.82999999999998</v>
      </c>
      <c r="AS11" s="95">
        <f t="shared" si="28"/>
        <v>0.13328126109493724</v>
      </c>
      <c r="AT11" s="95">
        <f t="shared" si="29"/>
        <v>0.011833656477925452</v>
      </c>
      <c r="AU11" s="116">
        <v>143.4</v>
      </c>
      <c r="AV11" s="116">
        <v>127.66</v>
      </c>
      <c r="AW11" s="105">
        <f t="shared" si="30"/>
        <v>0.12329999999999997</v>
      </c>
      <c r="AX11" s="106">
        <f t="shared" si="31"/>
        <v>16.19999999999999</v>
      </c>
      <c r="AY11" s="106">
        <f t="shared" si="32"/>
        <v>13.169999999999987</v>
      </c>
      <c r="AZ11" s="105">
        <f t="shared" si="33"/>
        <v>0.23009999999999997</v>
      </c>
      <c r="BA11" s="120">
        <v>245.872</v>
      </c>
      <c r="BB11" s="120">
        <v>263.5892</v>
      </c>
      <c r="BC11" s="95">
        <f t="shared" si="34"/>
        <v>-0.06721519698075638</v>
      </c>
      <c r="BD11" s="95">
        <f t="shared" si="35"/>
        <v>0.01823035579912586</v>
      </c>
      <c r="BE11" s="94">
        <v>228.0912</v>
      </c>
      <c r="BF11" s="94">
        <v>248.9211</v>
      </c>
      <c r="BG11" s="105">
        <f t="shared" si="36"/>
        <v>-0.0837</v>
      </c>
      <c r="BH11" s="106">
        <f t="shared" si="37"/>
        <v>17.780800000000028</v>
      </c>
      <c r="BI11" s="106">
        <f t="shared" si="38"/>
        <v>14.66810000000001</v>
      </c>
      <c r="BJ11" s="105">
        <f t="shared" si="39"/>
        <v>0.21219999999999994</v>
      </c>
      <c r="BK11" s="121">
        <v>203.66</v>
      </c>
      <c r="BL11" s="121">
        <v>227.16</v>
      </c>
      <c r="BM11" s="95">
        <f t="shared" si="40"/>
        <v>-0.10345131185067794</v>
      </c>
      <c r="BN11" s="95">
        <f t="shared" si="41"/>
        <v>0.015100516781292591</v>
      </c>
      <c r="BO11" s="94">
        <v>168.12</v>
      </c>
      <c r="BP11" s="94">
        <v>210.42</v>
      </c>
      <c r="BQ11" s="105">
        <f t="shared" si="42"/>
        <v>-0.20099999999999996</v>
      </c>
      <c r="BR11" s="106">
        <f t="shared" si="43"/>
        <v>35.53999999999999</v>
      </c>
      <c r="BS11" s="106">
        <f t="shared" si="44"/>
        <v>16.73999999999998</v>
      </c>
      <c r="BT11" s="105">
        <f t="shared" si="45"/>
        <v>1.1231</v>
      </c>
      <c r="BU11" s="94"/>
      <c r="BV11" s="94"/>
      <c r="BW11" s="95" t="e">
        <f t="shared" si="46"/>
        <v>#DIV/0!</v>
      </c>
      <c r="BX11" s="95">
        <f t="shared" si="47"/>
        <v>0</v>
      </c>
      <c r="BY11" s="94"/>
      <c r="BZ11" s="94"/>
      <c r="CA11" s="105" t="e">
        <f t="shared" si="48"/>
        <v>#DIV/0!</v>
      </c>
      <c r="CB11" s="106">
        <f t="shared" si="49"/>
        <v>0</v>
      </c>
      <c r="CC11" s="106">
        <f t="shared" si="50"/>
        <v>0</v>
      </c>
      <c r="CD11" s="105" t="e">
        <f t="shared" si="51"/>
        <v>#DIV/0!</v>
      </c>
      <c r="CE11" s="94">
        <v>0</v>
      </c>
      <c r="CF11" s="94">
        <v>0</v>
      </c>
      <c r="CG11" s="95" t="e">
        <f t="shared" si="52"/>
        <v>#DIV/0!</v>
      </c>
      <c r="CH11" s="95">
        <f t="shared" si="53"/>
        <v>0</v>
      </c>
      <c r="CI11" s="94">
        <v>0</v>
      </c>
      <c r="CJ11" s="94">
        <v>0</v>
      </c>
      <c r="CK11" s="105" t="e">
        <f t="shared" si="54"/>
        <v>#DIV/0!</v>
      </c>
      <c r="CL11" s="106">
        <f t="shared" si="55"/>
        <v>0</v>
      </c>
      <c r="CM11" s="106">
        <f t="shared" si="56"/>
        <v>0</v>
      </c>
      <c r="CN11" s="105" t="e">
        <f t="shared" si="57"/>
        <v>#DIV/0!</v>
      </c>
      <c r="CO11" s="129">
        <v>1416.585719</v>
      </c>
      <c r="CP11" s="129">
        <v>1556.08</v>
      </c>
      <c r="CQ11" s="95">
        <f t="shared" si="58"/>
        <v>-0.0896446718677703</v>
      </c>
      <c r="CR11" s="95">
        <f t="shared" si="59"/>
        <v>0.10503376422419194</v>
      </c>
      <c r="CS11" s="94">
        <v>1366.703749</v>
      </c>
      <c r="CT11" s="94">
        <v>1501.8</v>
      </c>
      <c r="CU11" s="105">
        <f t="shared" si="60"/>
        <v>-0.08999999999999997</v>
      </c>
      <c r="CV11" s="106">
        <f t="shared" si="61"/>
        <v>49.88196999999991</v>
      </c>
      <c r="CW11" s="106">
        <f t="shared" si="62"/>
        <v>54.27999999999997</v>
      </c>
      <c r="CX11" s="105">
        <f t="shared" si="63"/>
        <v>-0.08099999999999996</v>
      </c>
      <c r="CY11" s="94">
        <v>417.88480000000004</v>
      </c>
      <c r="CZ11" s="94">
        <v>268.71999999999997</v>
      </c>
      <c r="DA11" s="95">
        <f t="shared" si="64"/>
        <v>0.5550937779100926</v>
      </c>
      <c r="DB11" s="95">
        <f t="shared" si="65"/>
        <v>0.03098436823650741</v>
      </c>
      <c r="DC11" s="94">
        <v>406.38030000000003</v>
      </c>
      <c r="DD11" s="94">
        <v>255.32</v>
      </c>
      <c r="DE11" s="105">
        <f t="shared" si="66"/>
        <v>0.5916999999999999</v>
      </c>
      <c r="DF11" s="106">
        <f t="shared" si="67"/>
        <v>11.504500000000007</v>
      </c>
      <c r="DG11" s="106">
        <f t="shared" si="68"/>
        <v>13.399999999999977</v>
      </c>
      <c r="DH11" s="105">
        <f t="shared" si="69"/>
        <v>-0.14149999999999996</v>
      </c>
      <c r="DI11" s="131">
        <v>0</v>
      </c>
      <c r="DJ11" s="131">
        <v>0</v>
      </c>
      <c r="DK11" s="95" t="e">
        <f t="shared" si="70"/>
        <v>#DIV/0!</v>
      </c>
      <c r="DL11" s="95">
        <f t="shared" si="71"/>
        <v>0</v>
      </c>
      <c r="DM11" s="94">
        <v>0</v>
      </c>
      <c r="DN11" s="94">
        <v>0</v>
      </c>
      <c r="DO11" s="105" t="e">
        <f t="shared" si="72"/>
        <v>#DIV/0!</v>
      </c>
      <c r="DP11" s="106">
        <f t="shared" si="73"/>
        <v>0</v>
      </c>
      <c r="DQ11" s="106">
        <f t="shared" si="74"/>
        <v>0</v>
      </c>
      <c r="DR11" s="105" t="e">
        <f t="shared" si="75"/>
        <v>#DIV/0!</v>
      </c>
      <c r="DS11" s="136"/>
      <c r="DT11" s="136"/>
      <c r="DU11" s="134" t="e">
        <f t="shared" si="76"/>
        <v>#DIV/0!</v>
      </c>
      <c r="DV11" s="95">
        <f t="shared" si="77"/>
        <v>0</v>
      </c>
      <c r="DW11" s="94"/>
      <c r="DX11" s="94"/>
      <c r="DY11" s="105" t="e">
        <f t="shared" si="78"/>
        <v>#DIV/0!</v>
      </c>
      <c r="DZ11" s="135">
        <f t="shared" si="79"/>
        <v>0</v>
      </c>
      <c r="EA11" s="143">
        <f t="shared" si="80"/>
        <v>0</v>
      </c>
      <c r="EB11" s="105" t="e">
        <f t="shared" si="81"/>
        <v>#DIV/0!</v>
      </c>
      <c r="EC11" s="94"/>
      <c r="ED11" s="94"/>
      <c r="EE11" s="95" t="e">
        <f t="shared" si="82"/>
        <v>#DIV/0!</v>
      </c>
      <c r="EF11" s="95">
        <f t="shared" si="83"/>
        <v>0</v>
      </c>
      <c r="EG11" s="94"/>
      <c r="EH11" s="94"/>
      <c r="EI11" s="105" t="e">
        <f t="shared" si="84"/>
        <v>#DIV/0!</v>
      </c>
      <c r="EJ11" s="106">
        <f t="shared" si="85"/>
        <v>0</v>
      </c>
      <c r="EK11" s="106">
        <f t="shared" si="86"/>
        <v>0</v>
      </c>
      <c r="EL11" s="105" t="e">
        <f t="shared" si="87"/>
        <v>#DIV/0!</v>
      </c>
      <c r="EM11" s="94"/>
      <c r="EN11" s="94"/>
      <c r="EO11" s="95" t="e">
        <f t="shared" si="88"/>
        <v>#DIV/0!</v>
      </c>
      <c r="EP11" s="95">
        <f t="shared" si="89"/>
        <v>0</v>
      </c>
      <c r="EQ11" s="94"/>
      <c r="ER11" s="94"/>
      <c r="ES11" s="105" t="e">
        <f t="shared" si="90"/>
        <v>#DIV/0!</v>
      </c>
      <c r="ET11" s="106">
        <f t="shared" si="91"/>
        <v>0</v>
      </c>
      <c r="EU11" s="106">
        <f t="shared" si="92"/>
        <v>0</v>
      </c>
      <c r="EV11" s="105" t="e">
        <f t="shared" si="93"/>
        <v>#DIV/0!</v>
      </c>
      <c r="EW11" s="136">
        <v>228.85893143396248</v>
      </c>
      <c r="EX11" s="141"/>
      <c r="EY11" s="95" t="e">
        <f t="shared" si="94"/>
        <v>#DIV/0!</v>
      </c>
      <c r="EZ11" s="95">
        <f t="shared" si="95"/>
        <v>0.016968909627159193</v>
      </c>
      <c r="FA11" s="153">
        <v>91.07244637735849</v>
      </c>
      <c r="FB11" s="153"/>
      <c r="FC11" s="105" t="e">
        <f t="shared" si="96"/>
        <v>#DIV/0!</v>
      </c>
      <c r="FD11" s="106">
        <f t="shared" si="97"/>
        <v>137.786485056604</v>
      </c>
      <c r="FE11" s="106">
        <f t="shared" si="98"/>
        <v>0</v>
      </c>
      <c r="FF11" s="105" t="e">
        <f t="shared" si="99"/>
        <v>#DIV/0!</v>
      </c>
      <c r="FG11" s="94"/>
      <c r="FH11" s="94"/>
      <c r="FI11" s="95" t="e">
        <f t="shared" si="100"/>
        <v>#DIV/0!</v>
      </c>
      <c r="FJ11" s="95">
        <f t="shared" si="101"/>
        <v>0</v>
      </c>
      <c r="FK11" s="94"/>
      <c r="FL11" s="94"/>
      <c r="FM11" s="105" t="e">
        <f t="shared" si="102"/>
        <v>#DIV/0!</v>
      </c>
      <c r="FN11" s="106">
        <f t="shared" si="103"/>
        <v>0</v>
      </c>
      <c r="FO11" s="106">
        <f t="shared" si="104"/>
        <v>0</v>
      </c>
      <c r="FP11" s="105" t="e">
        <f t="shared" si="105"/>
        <v>#DIV/0!</v>
      </c>
      <c r="FQ11" s="163"/>
      <c r="FR11" s="163"/>
      <c r="FS11" s="95" t="e">
        <f t="shared" si="106"/>
        <v>#DIV/0!</v>
      </c>
      <c r="FT11" s="95">
        <f t="shared" si="107"/>
        <v>0</v>
      </c>
      <c r="FU11" s="166"/>
      <c r="FV11" s="166"/>
      <c r="FW11" s="105" t="e">
        <f t="shared" si="108"/>
        <v>#DIV/0!</v>
      </c>
      <c r="FX11" s="106">
        <f t="shared" si="109"/>
        <v>0</v>
      </c>
      <c r="FY11" s="106">
        <f t="shared" si="110"/>
        <v>0</v>
      </c>
      <c r="FZ11" s="105" t="e">
        <f t="shared" si="111"/>
        <v>#DIV/0!</v>
      </c>
    </row>
    <row r="12" spans="1:182" s="75" customFormat="1" ht="36" customHeight="1">
      <c r="A12" s="96" t="s">
        <v>89</v>
      </c>
      <c r="B12" s="93">
        <f t="shared" si="6"/>
        <v>10505.262718301887</v>
      </c>
      <c r="C12" s="94">
        <f t="shared" si="7"/>
        <v>9707.437699346292</v>
      </c>
      <c r="D12" s="95">
        <f t="shared" si="0"/>
        <v>0.08218698318396842</v>
      </c>
      <c r="E12" s="95">
        <f t="shared" si="1"/>
        <v>0.0305</v>
      </c>
      <c r="F12" s="95">
        <f t="shared" si="2"/>
        <v>0.03220188728287254</v>
      </c>
      <c r="G12" s="94">
        <f t="shared" si="8"/>
        <v>4555.357690867924</v>
      </c>
      <c r="H12" s="94">
        <f t="shared" si="9"/>
        <v>4081.1169724783676</v>
      </c>
      <c r="I12" s="105">
        <f t="shared" si="3"/>
        <v>0.11620000000000008</v>
      </c>
      <c r="J12" s="106">
        <f t="shared" si="4"/>
        <v>5949.9050274339625</v>
      </c>
      <c r="K12" s="106">
        <f t="shared" si="4"/>
        <v>5626.320726867924</v>
      </c>
      <c r="L12" s="105">
        <f t="shared" si="10"/>
        <v>0.05750000000000011</v>
      </c>
      <c r="M12" s="108">
        <v>7956.29</v>
      </c>
      <c r="N12" s="108">
        <v>7483.27</v>
      </c>
      <c r="O12" s="95">
        <f t="shared" si="11"/>
        <v>0.06321033451953484</v>
      </c>
      <c r="P12" s="95">
        <f t="shared" si="12"/>
        <v>0.757362306240932</v>
      </c>
      <c r="Q12" s="94">
        <v>2331.02</v>
      </c>
      <c r="R12" s="94">
        <v>2065.18</v>
      </c>
      <c r="S12" s="105">
        <f t="shared" si="5"/>
        <v>0.12870000000000004</v>
      </c>
      <c r="T12" s="106">
        <f t="shared" si="13"/>
        <v>5625.27</v>
      </c>
      <c r="U12" s="106">
        <f t="shared" si="14"/>
        <v>5418.09</v>
      </c>
      <c r="V12" s="105">
        <f t="shared" si="15"/>
        <v>0.03820000000000001</v>
      </c>
      <c r="W12" s="94">
        <v>215.570935</v>
      </c>
      <c r="X12" s="94">
        <v>176.83080322365038</v>
      </c>
      <c r="Y12" s="95">
        <f t="shared" si="16"/>
        <v>0.21908022284642478</v>
      </c>
      <c r="Z12" s="95">
        <f t="shared" si="17"/>
        <v>0.020520280242438883</v>
      </c>
      <c r="AA12" s="94">
        <v>205.38</v>
      </c>
      <c r="AB12" s="94">
        <v>175.9897172236504</v>
      </c>
      <c r="AC12" s="105">
        <f t="shared" si="18"/>
        <v>0.16700000000000004</v>
      </c>
      <c r="AD12" s="106">
        <f t="shared" si="19"/>
        <v>10.190934999999996</v>
      </c>
      <c r="AE12" s="106">
        <f t="shared" si="20"/>
        <v>0.84108599999999</v>
      </c>
      <c r="AF12" s="105">
        <f t="shared" si="21"/>
        <v>11.1164</v>
      </c>
      <c r="AG12" s="94">
        <v>1430.6683673018863</v>
      </c>
      <c r="AH12" s="94">
        <v>1238.1668961226414</v>
      </c>
      <c r="AI12" s="95">
        <f t="shared" si="22"/>
        <v>0.15547295908335884</v>
      </c>
      <c r="AJ12" s="95">
        <f t="shared" si="23"/>
        <v>0.13618587232563237</v>
      </c>
      <c r="AK12" s="94">
        <v>1259.0444348679243</v>
      </c>
      <c r="AL12" s="94">
        <v>1107.627255254717</v>
      </c>
      <c r="AM12" s="105">
        <f t="shared" si="24"/>
        <v>0.13670000000000004</v>
      </c>
      <c r="AN12" s="106">
        <f t="shared" si="25"/>
        <v>171.62393243396195</v>
      </c>
      <c r="AO12" s="106">
        <f t="shared" si="26"/>
        <v>130.5396408679244</v>
      </c>
      <c r="AP12" s="105">
        <f t="shared" si="27"/>
        <v>0.3147</v>
      </c>
      <c r="AQ12" s="117">
        <v>158.59</v>
      </c>
      <c r="AR12" s="115">
        <v>111.91</v>
      </c>
      <c r="AS12" s="95">
        <f t="shared" si="28"/>
        <v>0.417120900723796</v>
      </c>
      <c r="AT12" s="95">
        <f t="shared" si="29"/>
        <v>0.015096243116672396</v>
      </c>
      <c r="AU12" s="116">
        <v>137.33</v>
      </c>
      <c r="AV12" s="116">
        <v>99.1</v>
      </c>
      <c r="AW12" s="105">
        <f t="shared" si="30"/>
        <v>0.3857999999999999</v>
      </c>
      <c r="AX12" s="106">
        <f t="shared" si="31"/>
        <v>21.25999999999999</v>
      </c>
      <c r="AY12" s="106">
        <f t="shared" si="32"/>
        <v>12.810000000000002</v>
      </c>
      <c r="AZ12" s="105">
        <f t="shared" si="33"/>
        <v>0.6596</v>
      </c>
      <c r="BA12" s="120">
        <v>0</v>
      </c>
      <c r="BB12" s="120">
        <v>0</v>
      </c>
      <c r="BC12" s="95" t="e">
        <f t="shared" si="34"/>
        <v>#DIV/0!</v>
      </c>
      <c r="BD12" s="95">
        <f t="shared" si="35"/>
        <v>0</v>
      </c>
      <c r="BE12" s="94">
        <v>0</v>
      </c>
      <c r="BF12" s="94">
        <v>0</v>
      </c>
      <c r="BG12" s="105" t="e">
        <f t="shared" si="36"/>
        <v>#DIV/0!</v>
      </c>
      <c r="BH12" s="106">
        <f t="shared" si="37"/>
        <v>0</v>
      </c>
      <c r="BI12" s="106">
        <f t="shared" si="38"/>
        <v>0</v>
      </c>
      <c r="BJ12" s="105" t="e">
        <f t="shared" si="39"/>
        <v>#DIV/0!</v>
      </c>
      <c r="BK12" s="121"/>
      <c r="BL12" s="121"/>
      <c r="BM12" s="95" t="e">
        <f t="shared" si="40"/>
        <v>#DIV/0!</v>
      </c>
      <c r="BN12" s="95">
        <f t="shared" si="41"/>
        <v>0</v>
      </c>
      <c r="BO12" s="94"/>
      <c r="BP12" s="94"/>
      <c r="BQ12" s="105" t="e">
        <f t="shared" si="42"/>
        <v>#DIV/0!</v>
      </c>
      <c r="BR12" s="106">
        <f t="shared" si="43"/>
        <v>0</v>
      </c>
      <c r="BS12" s="106">
        <f t="shared" si="44"/>
        <v>0</v>
      </c>
      <c r="BT12" s="105" t="e">
        <f t="shared" si="45"/>
        <v>#DIV/0!</v>
      </c>
      <c r="BU12" s="94"/>
      <c r="BV12" s="94"/>
      <c r="BW12" s="95" t="e">
        <f t="shared" si="46"/>
        <v>#DIV/0!</v>
      </c>
      <c r="BX12" s="95">
        <f t="shared" si="47"/>
        <v>0</v>
      </c>
      <c r="BY12" s="94"/>
      <c r="BZ12" s="94"/>
      <c r="CA12" s="105" t="e">
        <f t="shared" si="48"/>
        <v>#DIV/0!</v>
      </c>
      <c r="CB12" s="106">
        <f t="shared" si="49"/>
        <v>0</v>
      </c>
      <c r="CC12" s="106">
        <f t="shared" si="50"/>
        <v>0</v>
      </c>
      <c r="CD12" s="105" t="e">
        <f t="shared" si="51"/>
        <v>#DIV/0!</v>
      </c>
      <c r="CE12" s="94">
        <v>0</v>
      </c>
      <c r="CF12" s="94">
        <v>0</v>
      </c>
      <c r="CG12" s="95" t="e">
        <f t="shared" si="52"/>
        <v>#DIV/0!</v>
      </c>
      <c r="CH12" s="95">
        <f t="shared" si="53"/>
        <v>0</v>
      </c>
      <c r="CI12" s="94">
        <v>0</v>
      </c>
      <c r="CJ12" s="94">
        <v>0</v>
      </c>
      <c r="CK12" s="105" t="e">
        <f t="shared" si="54"/>
        <v>#DIV/0!</v>
      </c>
      <c r="CL12" s="106">
        <f t="shared" si="55"/>
        <v>0</v>
      </c>
      <c r="CM12" s="106">
        <f t="shared" si="56"/>
        <v>0</v>
      </c>
      <c r="CN12" s="105" t="e">
        <f t="shared" si="57"/>
        <v>#DIV/0!</v>
      </c>
      <c r="CO12" s="129">
        <v>744.143416000001</v>
      </c>
      <c r="CP12" s="129">
        <v>697.26</v>
      </c>
      <c r="CQ12" s="95">
        <f t="shared" si="58"/>
        <v>0.06723950319823457</v>
      </c>
      <c r="CR12" s="95">
        <f t="shared" si="59"/>
        <v>0.07083529807432436</v>
      </c>
      <c r="CS12" s="94">
        <v>622.583256</v>
      </c>
      <c r="CT12" s="94">
        <v>633.22</v>
      </c>
      <c r="CU12" s="105">
        <f t="shared" si="60"/>
        <v>-0.016800000000000037</v>
      </c>
      <c r="CV12" s="106">
        <f t="shared" si="61"/>
        <v>121.56016000000102</v>
      </c>
      <c r="CW12" s="106">
        <f t="shared" si="62"/>
        <v>64.03999999999996</v>
      </c>
      <c r="CX12" s="105">
        <f t="shared" si="63"/>
        <v>0.8982000000000001</v>
      </c>
      <c r="CY12" s="94">
        <v>0</v>
      </c>
      <c r="CZ12" s="94">
        <v>0</v>
      </c>
      <c r="DA12" s="95" t="e">
        <f t="shared" si="64"/>
        <v>#DIV/0!</v>
      </c>
      <c r="DB12" s="95">
        <f t="shared" si="65"/>
        <v>0</v>
      </c>
      <c r="DC12" s="94">
        <v>0</v>
      </c>
      <c r="DD12" s="94">
        <v>0</v>
      </c>
      <c r="DE12" s="105" t="e">
        <f t="shared" si="66"/>
        <v>#DIV/0!</v>
      </c>
      <c r="DF12" s="106">
        <f t="shared" si="67"/>
        <v>0</v>
      </c>
      <c r="DG12" s="106">
        <f t="shared" si="68"/>
        <v>0</v>
      </c>
      <c r="DH12" s="105" t="e">
        <f t="shared" si="69"/>
        <v>#DIV/0!</v>
      </c>
      <c r="DI12" s="131">
        <v>0</v>
      </c>
      <c r="DJ12" s="131">
        <v>0</v>
      </c>
      <c r="DK12" s="95" t="e">
        <f t="shared" si="70"/>
        <v>#DIV/0!</v>
      </c>
      <c r="DL12" s="95">
        <f t="shared" si="71"/>
        <v>0</v>
      </c>
      <c r="DM12" s="94">
        <v>0</v>
      </c>
      <c r="DN12" s="94">
        <v>0</v>
      </c>
      <c r="DO12" s="105" t="e">
        <f t="shared" si="72"/>
        <v>#DIV/0!</v>
      </c>
      <c r="DP12" s="106">
        <f t="shared" si="73"/>
        <v>0</v>
      </c>
      <c r="DQ12" s="106">
        <f t="shared" si="74"/>
        <v>0</v>
      </c>
      <c r="DR12" s="105" t="e">
        <f t="shared" si="75"/>
        <v>#DIV/0!</v>
      </c>
      <c r="DS12" s="138"/>
      <c r="DT12" s="138"/>
      <c r="DU12" s="134" t="e">
        <f t="shared" si="76"/>
        <v>#DIV/0!</v>
      </c>
      <c r="DV12" s="95">
        <f t="shared" si="77"/>
        <v>0</v>
      </c>
      <c r="DW12" s="94"/>
      <c r="DX12" s="94"/>
      <c r="DY12" s="105" t="e">
        <f t="shared" si="78"/>
        <v>#DIV/0!</v>
      </c>
      <c r="DZ12" s="135">
        <f t="shared" si="79"/>
        <v>0</v>
      </c>
      <c r="EA12" s="143">
        <f t="shared" si="80"/>
        <v>0</v>
      </c>
      <c r="EB12" s="105" t="e">
        <f t="shared" si="81"/>
        <v>#DIV/0!</v>
      </c>
      <c r="EC12" s="94"/>
      <c r="ED12" s="94"/>
      <c r="EE12" s="95" t="e">
        <f t="shared" si="82"/>
        <v>#DIV/0!</v>
      </c>
      <c r="EF12" s="95">
        <f t="shared" si="83"/>
        <v>0</v>
      </c>
      <c r="EG12" s="94"/>
      <c r="EH12" s="94"/>
      <c r="EI12" s="105" t="e">
        <f t="shared" si="84"/>
        <v>#DIV/0!</v>
      </c>
      <c r="EJ12" s="106">
        <f t="shared" si="85"/>
        <v>0</v>
      </c>
      <c r="EK12" s="106">
        <f t="shared" si="86"/>
        <v>0</v>
      </c>
      <c r="EL12" s="105" t="e">
        <f t="shared" si="87"/>
        <v>#DIV/0!</v>
      </c>
      <c r="EM12" s="94"/>
      <c r="EN12" s="94"/>
      <c r="EO12" s="95" t="e">
        <f t="shared" si="88"/>
        <v>#DIV/0!</v>
      </c>
      <c r="EP12" s="95">
        <f t="shared" si="89"/>
        <v>0</v>
      </c>
      <c r="EQ12" s="94"/>
      <c r="ER12" s="94"/>
      <c r="ES12" s="105" t="e">
        <f t="shared" si="90"/>
        <v>#DIV/0!</v>
      </c>
      <c r="ET12" s="106">
        <f t="shared" si="91"/>
        <v>0</v>
      </c>
      <c r="EU12" s="106">
        <f t="shared" si="92"/>
        <v>0</v>
      </c>
      <c r="EV12" s="105" t="e">
        <f t="shared" si="93"/>
        <v>#DIV/0!</v>
      </c>
      <c r="EW12" s="138"/>
      <c r="EX12" s="141"/>
      <c r="EY12" s="95" t="e">
        <f t="shared" si="94"/>
        <v>#DIV/0!</v>
      </c>
      <c r="EZ12" s="95">
        <f t="shared" si="95"/>
        <v>0</v>
      </c>
      <c r="FA12" s="153"/>
      <c r="FB12" s="153"/>
      <c r="FC12" s="105" t="e">
        <f t="shared" si="96"/>
        <v>#DIV/0!</v>
      </c>
      <c r="FD12" s="106">
        <f t="shared" si="97"/>
        <v>0</v>
      </c>
      <c r="FE12" s="106">
        <f t="shared" si="98"/>
        <v>0</v>
      </c>
      <c r="FF12" s="105" t="e">
        <f t="shared" si="99"/>
        <v>#DIV/0!</v>
      </c>
      <c r="FG12" s="94"/>
      <c r="FH12" s="94"/>
      <c r="FI12" s="95" t="e">
        <f t="shared" si="100"/>
        <v>#DIV/0!</v>
      </c>
      <c r="FJ12" s="95">
        <f t="shared" si="101"/>
        <v>0</v>
      </c>
      <c r="FK12" s="94"/>
      <c r="FL12" s="94"/>
      <c r="FM12" s="105" t="e">
        <f t="shared" si="102"/>
        <v>#DIV/0!</v>
      </c>
      <c r="FN12" s="106">
        <f t="shared" si="103"/>
        <v>0</v>
      </c>
      <c r="FO12" s="106">
        <f t="shared" si="104"/>
        <v>0</v>
      </c>
      <c r="FP12" s="105" t="e">
        <f t="shared" si="105"/>
        <v>#DIV/0!</v>
      </c>
      <c r="FQ12" s="163"/>
      <c r="FR12" s="163"/>
      <c r="FS12" s="95" t="e">
        <f t="shared" si="106"/>
        <v>#DIV/0!</v>
      </c>
      <c r="FT12" s="95">
        <f t="shared" si="107"/>
        <v>0</v>
      </c>
      <c r="FU12" s="166"/>
      <c r="FV12" s="166"/>
      <c r="FW12" s="105" t="e">
        <f t="shared" si="108"/>
        <v>#DIV/0!</v>
      </c>
      <c r="FX12" s="106">
        <f t="shared" si="109"/>
        <v>0</v>
      </c>
      <c r="FY12" s="106">
        <f t="shared" si="110"/>
        <v>0</v>
      </c>
      <c r="FZ12" s="105" t="e">
        <f t="shared" si="111"/>
        <v>#DIV/0!</v>
      </c>
    </row>
    <row r="13" spans="1:182" s="75" customFormat="1" ht="36" customHeight="1">
      <c r="A13" s="96" t="s">
        <v>90</v>
      </c>
      <c r="B13" s="93">
        <f t="shared" si="6"/>
        <v>10806.480150981075</v>
      </c>
      <c r="C13" s="94">
        <f t="shared" si="7"/>
        <v>9888.22741757136</v>
      </c>
      <c r="D13" s="95">
        <f t="shared" si="0"/>
        <v>0.0928632296399234</v>
      </c>
      <c r="E13" s="95">
        <f t="shared" si="1"/>
        <v>0.0351</v>
      </c>
      <c r="F13" s="95">
        <f t="shared" si="2"/>
        <v>0.033125212103476305</v>
      </c>
      <c r="G13" s="94">
        <f t="shared" si="8"/>
        <v>5353.7161874905405</v>
      </c>
      <c r="H13" s="94">
        <f t="shared" si="9"/>
        <v>5018.682467080794</v>
      </c>
      <c r="I13" s="105">
        <f t="shared" si="3"/>
        <v>0.06679999999999997</v>
      </c>
      <c r="J13" s="106">
        <f t="shared" si="4"/>
        <v>5452.7639634905345</v>
      </c>
      <c r="K13" s="106">
        <f t="shared" si="4"/>
        <v>4869.5449504905655</v>
      </c>
      <c r="L13" s="105">
        <f t="shared" si="10"/>
        <v>0.1197999999999999</v>
      </c>
      <c r="M13" s="108">
        <v>7288.82</v>
      </c>
      <c r="N13" s="108">
        <v>6678.56</v>
      </c>
      <c r="O13" s="95">
        <f t="shared" si="11"/>
        <v>0.09137598524232758</v>
      </c>
      <c r="P13" s="95">
        <f t="shared" si="12"/>
        <v>0.6744860396877959</v>
      </c>
      <c r="Q13" s="94">
        <v>2493.32</v>
      </c>
      <c r="R13" s="94">
        <v>2170.56</v>
      </c>
      <c r="S13" s="105">
        <f t="shared" si="5"/>
        <v>0.14870000000000005</v>
      </c>
      <c r="T13" s="106">
        <f t="shared" si="13"/>
        <v>4795.5</v>
      </c>
      <c r="U13" s="106">
        <f t="shared" si="14"/>
        <v>4508</v>
      </c>
      <c r="V13" s="105">
        <f t="shared" si="15"/>
        <v>0.06380000000000008</v>
      </c>
      <c r="W13" s="94">
        <v>1045.6134679999427</v>
      </c>
      <c r="X13" s="94">
        <v>829.0707482600383</v>
      </c>
      <c r="Y13" s="95">
        <f t="shared" si="16"/>
        <v>0.26118726320324326</v>
      </c>
      <c r="Z13" s="95">
        <f t="shared" si="17"/>
        <v>0.09675800569577836</v>
      </c>
      <c r="AA13" s="94">
        <v>695.95</v>
      </c>
      <c r="AB13" s="94">
        <v>665.3441682600383</v>
      </c>
      <c r="AC13" s="105">
        <f t="shared" si="18"/>
        <v>0.04600000000000004</v>
      </c>
      <c r="AD13" s="106">
        <f t="shared" si="19"/>
        <v>349.66346799994267</v>
      </c>
      <c r="AE13" s="106">
        <f t="shared" si="20"/>
        <v>163.72658</v>
      </c>
      <c r="AF13" s="105">
        <f t="shared" si="21"/>
        <v>1.1357</v>
      </c>
      <c r="AG13" s="94">
        <v>977.5825019811318</v>
      </c>
      <c r="AH13" s="94">
        <v>726.8766693113207</v>
      </c>
      <c r="AI13" s="95">
        <f t="shared" si="22"/>
        <v>0.3449083500057064</v>
      </c>
      <c r="AJ13" s="95">
        <f t="shared" si="23"/>
        <v>0.09046261949524621</v>
      </c>
      <c r="AK13" s="94">
        <v>829.2955444905409</v>
      </c>
      <c r="AL13" s="94">
        <v>694.0980988207547</v>
      </c>
      <c r="AM13" s="105">
        <f t="shared" si="24"/>
        <v>0.19480000000000008</v>
      </c>
      <c r="AN13" s="106">
        <f t="shared" si="25"/>
        <v>148.2869574905909</v>
      </c>
      <c r="AO13" s="106">
        <f t="shared" si="26"/>
        <v>32.77857049056604</v>
      </c>
      <c r="AP13" s="105">
        <f t="shared" si="27"/>
        <v>3.5239000000000003</v>
      </c>
      <c r="AQ13" s="117"/>
      <c r="AR13" s="115">
        <v>0</v>
      </c>
      <c r="AS13" s="95" t="e">
        <f t="shared" si="28"/>
        <v>#DIV/0!</v>
      </c>
      <c r="AT13" s="95">
        <f t="shared" si="29"/>
        <v>0</v>
      </c>
      <c r="AU13" s="116"/>
      <c r="AV13" s="116"/>
      <c r="AW13" s="105" t="e">
        <f t="shared" si="30"/>
        <v>#DIV/0!</v>
      </c>
      <c r="AX13" s="106">
        <f t="shared" si="31"/>
        <v>0</v>
      </c>
      <c r="AY13" s="106">
        <f t="shared" si="32"/>
        <v>0</v>
      </c>
      <c r="AZ13" s="105" t="e">
        <f t="shared" si="33"/>
        <v>#DIV/0!</v>
      </c>
      <c r="BA13" s="120">
        <v>594.9849</v>
      </c>
      <c r="BB13" s="120">
        <v>707.96</v>
      </c>
      <c r="BC13" s="95">
        <f t="shared" si="34"/>
        <v>-0.15957836600937905</v>
      </c>
      <c r="BD13" s="95">
        <f t="shared" si="35"/>
        <v>0.05505815877947861</v>
      </c>
      <c r="BE13" s="94">
        <v>539.6231</v>
      </c>
      <c r="BF13" s="94">
        <v>647.2002</v>
      </c>
      <c r="BG13" s="105">
        <f t="shared" si="36"/>
        <v>-0.16620000000000001</v>
      </c>
      <c r="BH13" s="106">
        <f t="shared" si="37"/>
        <v>55.36180000000002</v>
      </c>
      <c r="BI13" s="106">
        <f t="shared" si="38"/>
        <v>60.75980000000004</v>
      </c>
      <c r="BJ13" s="105">
        <f t="shared" si="39"/>
        <v>-0.08879999999999999</v>
      </c>
      <c r="BK13" s="121">
        <v>130.02</v>
      </c>
      <c r="BL13" s="121">
        <v>151.32</v>
      </c>
      <c r="BM13" s="95">
        <f t="shared" si="40"/>
        <v>-0.14076130055511488</v>
      </c>
      <c r="BN13" s="95">
        <f t="shared" si="41"/>
        <v>0.012031669718858091</v>
      </c>
      <c r="BO13" s="94">
        <v>124.48</v>
      </c>
      <c r="BP13" s="94">
        <v>147.51</v>
      </c>
      <c r="BQ13" s="105">
        <f t="shared" si="42"/>
        <v>-0.15610000000000002</v>
      </c>
      <c r="BR13" s="106">
        <f t="shared" si="43"/>
        <v>5.540000000000006</v>
      </c>
      <c r="BS13" s="106">
        <f t="shared" si="44"/>
        <v>3.8100000000000023</v>
      </c>
      <c r="BT13" s="105">
        <f t="shared" si="45"/>
        <v>0.45409999999999995</v>
      </c>
      <c r="BU13" s="94"/>
      <c r="BV13" s="94"/>
      <c r="BW13" s="95" t="e">
        <f t="shared" si="46"/>
        <v>#DIV/0!</v>
      </c>
      <c r="BX13" s="95">
        <f t="shared" si="47"/>
        <v>0</v>
      </c>
      <c r="BY13" s="94"/>
      <c r="BZ13" s="94"/>
      <c r="CA13" s="105" t="e">
        <f t="shared" si="48"/>
        <v>#DIV/0!</v>
      </c>
      <c r="CB13" s="106">
        <f t="shared" si="49"/>
        <v>0</v>
      </c>
      <c r="CC13" s="106">
        <f t="shared" si="50"/>
        <v>0</v>
      </c>
      <c r="CD13" s="105" t="e">
        <f t="shared" si="51"/>
        <v>#DIV/0!</v>
      </c>
      <c r="CE13" s="94">
        <v>0</v>
      </c>
      <c r="CF13" s="94">
        <v>0</v>
      </c>
      <c r="CG13" s="95" t="e">
        <f t="shared" si="52"/>
        <v>#DIV/0!</v>
      </c>
      <c r="CH13" s="95">
        <f t="shared" si="53"/>
        <v>0</v>
      </c>
      <c r="CI13" s="94">
        <v>0</v>
      </c>
      <c r="CJ13" s="94">
        <v>0</v>
      </c>
      <c r="CK13" s="105" t="e">
        <f t="shared" si="54"/>
        <v>#DIV/0!</v>
      </c>
      <c r="CL13" s="106">
        <f t="shared" si="55"/>
        <v>0</v>
      </c>
      <c r="CM13" s="106">
        <f t="shared" si="56"/>
        <v>0</v>
      </c>
      <c r="CN13" s="105" t="e">
        <f t="shared" si="57"/>
        <v>#DIV/0!</v>
      </c>
      <c r="CO13" s="129">
        <v>621.900381</v>
      </c>
      <c r="CP13" s="129">
        <v>692.29</v>
      </c>
      <c r="CQ13" s="95">
        <f t="shared" si="58"/>
        <v>-0.10167649251036405</v>
      </c>
      <c r="CR13" s="95">
        <f t="shared" si="59"/>
        <v>0.05754883850349184</v>
      </c>
      <c r="CS13" s="94">
        <v>528.743343</v>
      </c>
      <c r="CT13" s="94">
        <v>596.34</v>
      </c>
      <c r="CU13" s="105">
        <f t="shared" si="60"/>
        <v>-0.11339999999999995</v>
      </c>
      <c r="CV13" s="106">
        <f t="shared" si="61"/>
        <v>93.15703800000006</v>
      </c>
      <c r="CW13" s="106">
        <f t="shared" si="62"/>
        <v>95.94999999999993</v>
      </c>
      <c r="CX13" s="105">
        <f t="shared" si="63"/>
        <v>-0.029100000000000015</v>
      </c>
      <c r="CY13" s="94">
        <v>147.5589</v>
      </c>
      <c r="CZ13" s="94">
        <v>102.15</v>
      </c>
      <c r="DA13" s="95">
        <f t="shared" si="64"/>
        <v>0.44453157121879594</v>
      </c>
      <c r="DB13" s="95">
        <f t="shared" si="65"/>
        <v>0.013654668119350937</v>
      </c>
      <c r="DC13" s="94">
        <v>142.3042</v>
      </c>
      <c r="DD13" s="94">
        <v>97.63</v>
      </c>
      <c r="DE13" s="105">
        <f t="shared" si="66"/>
        <v>0.4576</v>
      </c>
      <c r="DF13" s="106">
        <f t="shared" si="67"/>
        <v>5.2546999999999855</v>
      </c>
      <c r="DG13" s="106">
        <f t="shared" si="68"/>
        <v>4.519999999999996</v>
      </c>
      <c r="DH13" s="105">
        <f t="shared" si="69"/>
        <v>0.1625000000000001</v>
      </c>
      <c r="DI13" s="131">
        <v>0</v>
      </c>
      <c r="DJ13" s="131">
        <v>0</v>
      </c>
      <c r="DK13" s="95" t="e">
        <f t="shared" si="70"/>
        <v>#DIV/0!</v>
      </c>
      <c r="DL13" s="95">
        <f t="shared" si="71"/>
        <v>0</v>
      </c>
      <c r="DM13" s="94">
        <v>0</v>
      </c>
      <c r="DN13" s="94">
        <v>0</v>
      </c>
      <c r="DO13" s="105" t="e">
        <f t="shared" si="72"/>
        <v>#DIV/0!</v>
      </c>
      <c r="DP13" s="106">
        <f t="shared" si="73"/>
        <v>0</v>
      </c>
      <c r="DQ13" s="106">
        <f t="shared" si="74"/>
        <v>0</v>
      </c>
      <c r="DR13" s="105" t="e">
        <f t="shared" si="75"/>
        <v>#DIV/0!</v>
      </c>
      <c r="DS13" s="138"/>
      <c r="DT13" s="138"/>
      <c r="DU13" s="134" t="e">
        <f t="shared" si="76"/>
        <v>#DIV/0!</v>
      </c>
      <c r="DV13" s="95">
        <f t="shared" si="77"/>
        <v>0</v>
      </c>
      <c r="DW13" s="94"/>
      <c r="DX13" s="94"/>
      <c r="DY13" s="105" t="e">
        <f t="shared" si="78"/>
        <v>#DIV/0!</v>
      </c>
      <c r="DZ13" s="135">
        <f t="shared" si="79"/>
        <v>0</v>
      </c>
      <c r="EA13" s="143">
        <f t="shared" si="80"/>
        <v>0</v>
      </c>
      <c r="EB13" s="105" t="e">
        <f t="shared" si="81"/>
        <v>#DIV/0!</v>
      </c>
      <c r="EC13" s="94"/>
      <c r="ED13" s="94"/>
      <c r="EE13" s="95" t="e">
        <f t="shared" si="82"/>
        <v>#DIV/0!</v>
      </c>
      <c r="EF13" s="95">
        <f t="shared" si="83"/>
        <v>0</v>
      </c>
      <c r="EG13" s="94"/>
      <c r="EH13" s="94"/>
      <c r="EI13" s="105" t="e">
        <f t="shared" si="84"/>
        <v>#DIV/0!</v>
      </c>
      <c r="EJ13" s="106">
        <f t="shared" si="85"/>
        <v>0</v>
      </c>
      <c r="EK13" s="106">
        <f t="shared" si="86"/>
        <v>0</v>
      </c>
      <c r="EL13" s="105" t="e">
        <f t="shared" si="87"/>
        <v>#DIV/0!</v>
      </c>
      <c r="EM13" s="94"/>
      <c r="EN13" s="94"/>
      <c r="EO13" s="95" t="e">
        <f t="shared" si="88"/>
        <v>#DIV/0!</v>
      </c>
      <c r="EP13" s="95">
        <f t="shared" si="89"/>
        <v>0</v>
      </c>
      <c r="EQ13" s="94"/>
      <c r="ER13" s="94"/>
      <c r="ES13" s="105" t="e">
        <f t="shared" si="90"/>
        <v>#DIV/0!</v>
      </c>
      <c r="ET13" s="106">
        <f t="shared" si="91"/>
        <v>0</v>
      </c>
      <c r="EU13" s="106">
        <f t="shared" si="92"/>
        <v>0</v>
      </c>
      <c r="EV13" s="105" t="e">
        <f t="shared" si="93"/>
        <v>#DIV/0!</v>
      </c>
      <c r="EW13" s="138"/>
      <c r="EX13" s="141"/>
      <c r="EY13" s="95" t="e">
        <f t="shared" si="94"/>
        <v>#DIV/0!</v>
      </c>
      <c r="EZ13" s="95">
        <f t="shared" si="95"/>
        <v>0</v>
      </c>
      <c r="FA13" s="153"/>
      <c r="FB13" s="153"/>
      <c r="FC13" s="105" t="e">
        <f t="shared" si="96"/>
        <v>#DIV/0!</v>
      </c>
      <c r="FD13" s="106">
        <f t="shared" si="97"/>
        <v>0</v>
      </c>
      <c r="FE13" s="106">
        <f t="shared" si="98"/>
        <v>0</v>
      </c>
      <c r="FF13" s="105" t="e">
        <f t="shared" si="99"/>
        <v>#DIV/0!</v>
      </c>
      <c r="FG13" s="94"/>
      <c r="FH13" s="94"/>
      <c r="FI13" s="95" t="e">
        <f t="shared" si="100"/>
        <v>#DIV/0!</v>
      </c>
      <c r="FJ13" s="95">
        <f t="shared" si="101"/>
        <v>0</v>
      </c>
      <c r="FK13" s="94"/>
      <c r="FL13" s="94"/>
      <c r="FM13" s="105" t="e">
        <f t="shared" si="102"/>
        <v>#DIV/0!</v>
      </c>
      <c r="FN13" s="106">
        <f t="shared" si="103"/>
        <v>0</v>
      </c>
      <c r="FO13" s="106">
        <f t="shared" si="104"/>
        <v>0</v>
      </c>
      <c r="FP13" s="105" t="e">
        <f t="shared" si="105"/>
        <v>#DIV/0!</v>
      </c>
      <c r="FQ13" s="163"/>
      <c r="FR13" s="163"/>
      <c r="FS13" s="95" t="e">
        <f t="shared" si="106"/>
        <v>#DIV/0!</v>
      </c>
      <c r="FT13" s="95">
        <f t="shared" si="107"/>
        <v>0</v>
      </c>
      <c r="FU13" s="166"/>
      <c r="FV13" s="166"/>
      <c r="FW13" s="105" t="e">
        <f t="shared" si="108"/>
        <v>#DIV/0!</v>
      </c>
      <c r="FX13" s="106">
        <f t="shared" si="109"/>
        <v>0</v>
      </c>
      <c r="FY13" s="106">
        <f t="shared" si="110"/>
        <v>0</v>
      </c>
      <c r="FZ13" s="105" t="e">
        <f t="shared" si="111"/>
        <v>#DIV/0!</v>
      </c>
    </row>
    <row r="14" spans="1:182" s="75" customFormat="1" ht="36" customHeight="1">
      <c r="A14" s="96" t="s">
        <v>91</v>
      </c>
      <c r="B14" s="93">
        <f t="shared" si="6"/>
        <v>8007.831304584897</v>
      </c>
      <c r="C14" s="94">
        <f t="shared" si="7"/>
        <v>9150.498612360241</v>
      </c>
      <c r="D14" s="95">
        <f t="shared" si="0"/>
        <v>-0.1248748681554752</v>
      </c>
      <c r="E14" s="95">
        <f t="shared" si="1"/>
        <v>-0.0437</v>
      </c>
      <c r="F14" s="95">
        <f t="shared" si="2"/>
        <v>0.024546485696283833</v>
      </c>
      <c r="G14" s="94">
        <f t="shared" si="8"/>
        <v>4548.101210528302</v>
      </c>
      <c r="H14" s="94">
        <f t="shared" si="9"/>
        <v>4855.742575982878</v>
      </c>
      <c r="I14" s="105">
        <f t="shared" si="3"/>
        <v>-0.06340000000000001</v>
      </c>
      <c r="J14" s="106">
        <f t="shared" si="4"/>
        <v>3459.7300940565956</v>
      </c>
      <c r="K14" s="106">
        <f t="shared" si="4"/>
        <v>4294.756036377363</v>
      </c>
      <c r="L14" s="105">
        <f t="shared" si="10"/>
        <v>-0.19440000000000002</v>
      </c>
      <c r="M14" s="108">
        <v>6531.74</v>
      </c>
      <c r="N14" s="108">
        <v>7576.06</v>
      </c>
      <c r="O14" s="95">
        <f t="shared" si="11"/>
        <v>-0.13784473723808954</v>
      </c>
      <c r="P14" s="95">
        <f t="shared" si="12"/>
        <v>0.8156690309222974</v>
      </c>
      <c r="Q14" s="94">
        <v>3298.79</v>
      </c>
      <c r="R14" s="94">
        <v>3591.67</v>
      </c>
      <c r="S14" s="105">
        <f t="shared" si="5"/>
        <v>-0.08150000000000002</v>
      </c>
      <c r="T14" s="106">
        <f t="shared" si="13"/>
        <v>3232.95</v>
      </c>
      <c r="U14" s="106">
        <f t="shared" si="14"/>
        <v>3984.3900000000003</v>
      </c>
      <c r="V14" s="105">
        <f t="shared" si="15"/>
        <v>-0.1886</v>
      </c>
      <c r="W14" s="94">
        <v>593.4618679999923</v>
      </c>
      <c r="X14" s="94">
        <v>543.9410044074074</v>
      </c>
      <c r="Y14" s="95">
        <f t="shared" si="16"/>
        <v>0.09104087243162523</v>
      </c>
      <c r="Z14" s="95">
        <f t="shared" si="17"/>
        <v>0.07411018607000433</v>
      </c>
      <c r="AA14" s="94">
        <v>474.83</v>
      </c>
      <c r="AB14" s="94">
        <v>439.6574074074074</v>
      </c>
      <c r="AC14" s="105">
        <f t="shared" si="18"/>
        <v>0.08000000000000007</v>
      </c>
      <c r="AD14" s="106">
        <f aca="true" t="shared" si="112" ref="AD14:AD25">W14-AA14</f>
        <v>118.63186799999227</v>
      </c>
      <c r="AE14" s="106">
        <f aca="true" t="shared" si="113" ref="AE14:AE25">X14-AB14</f>
        <v>104.28359699999999</v>
      </c>
      <c r="AF14" s="105">
        <f aca="true" t="shared" si="114" ref="AF14:AF25">ROUND(AD14/AE14,4)-1</f>
        <v>0.13759999999999994</v>
      </c>
      <c r="AG14" s="94">
        <v>533.5216794339623</v>
      </c>
      <c r="AH14" s="94">
        <v>605.7594489528302</v>
      </c>
      <c r="AI14" s="95">
        <f t="shared" si="22"/>
        <v>-0.11925157691513452</v>
      </c>
      <c r="AJ14" s="95">
        <f t="shared" si="23"/>
        <v>0.06662498985567959</v>
      </c>
      <c r="AK14" s="94">
        <v>468.5255389245283</v>
      </c>
      <c r="AL14" s="94">
        <v>437.35718857547175</v>
      </c>
      <c r="AM14" s="105">
        <f t="shared" si="24"/>
        <v>0.07129999999999992</v>
      </c>
      <c r="AN14" s="106">
        <f t="shared" si="25"/>
        <v>64.99614050943399</v>
      </c>
      <c r="AO14" s="106">
        <f t="shared" si="26"/>
        <v>168.40226037735846</v>
      </c>
      <c r="AP14" s="105">
        <f t="shared" si="27"/>
        <v>-0.614</v>
      </c>
      <c r="AQ14" s="117"/>
      <c r="AR14" s="115">
        <v>0</v>
      </c>
      <c r="AS14" s="95" t="e">
        <f t="shared" si="28"/>
        <v>#DIV/0!</v>
      </c>
      <c r="AT14" s="95">
        <f t="shared" si="29"/>
        <v>0</v>
      </c>
      <c r="AU14" s="116"/>
      <c r="AV14" s="116"/>
      <c r="AW14" s="105" t="e">
        <f t="shared" si="30"/>
        <v>#DIV/0!</v>
      </c>
      <c r="AX14" s="106">
        <f t="shared" si="31"/>
        <v>0</v>
      </c>
      <c r="AY14" s="106">
        <f t="shared" si="32"/>
        <v>0</v>
      </c>
      <c r="AZ14" s="105" t="e">
        <f t="shared" si="33"/>
        <v>#DIV/0!</v>
      </c>
      <c r="BA14" s="120">
        <v>268.7685</v>
      </c>
      <c r="BB14" s="120">
        <v>287.7095</v>
      </c>
      <c r="BC14" s="95">
        <f t="shared" si="34"/>
        <v>-0.06583376635112839</v>
      </c>
      <c r="BD14" s="95">
        <f t="shared" si="35"/>
        <v>0.03356320703785508</v>
      </c>
      <c r="BE14" s="94">
        <v>241.8862</v>
      </c>
      <c r="BF14" s="94">
        <v>265.8913</v>
      </c>
      <c r="BG14" s="105">
        <f t="shared" si="36"/>
        <v>-0.09030000000000005</v>
      </c>
      <c r="BH14" s="106">
        <f t="shared" si="37"/>
        <v>26.882300000000015</v>
      </c>
      <c r="BI14" s="106">
        <f t="shared" si="38"/>
        <v>21.81819999999999</v>
      </c>
      <c r="BJ14" s="105">
        <f t="shared" si="39"/>
        <v>0.23209999999999997</v>
      </c>
      <c r="BK14" s="121"/>
      <c r="BL14" s="121"/>
      <c r="BM14" s="95" t="e">
        <f t="shared" si="40"/>
        <v>#DIV/0!</v>
      </c>
      <c r="BN14" s="95">
        <f t="shared" si="41"/>
        <v>0</v>
      </c>
      <c r="BO14" s="94"/>
      <c r="BP14" s="94"/>
      <c r="BQ14" s="105" t="e">
        <f t="shared" si="42"/>
        <v>#DIV/0!</v>
      </c>
      <c r="BR14" s="106">
        <f t="shared" si="43"/>
        <v>0</v>
      </c>
      <c r="BS14" s="106">
        <f t="shared" si="44"/>
        <v>0</v>
      </c>
      <c r="BT14" s="105" t="e">
        <f t="shared" si="45"/>
        <v>#DIV/0!</v>
      </c>
      <c r="BU14" s="94"/>
      <c r="BV14" s="94"/>
      <c r="BW14" s="95" t="e">
        <f t="shared" si="46"/>
        <v>#DIV/0!</v>
      </c>
      <c r="BX14" s="95">
        <f t="shared" si="47"/>
        <v>0</v>
      </c>
      <c r="BY14" s="94"/>
      <c r="BZ14" s="94"/>
      <c r="CA14" s="105" t="e">
        <f t="shared" si="48"/>
        <v>#DIV/0!</v>
      </c>
      <c r="CB14" s="106">
        <f t="shared" si="49"/>
        <v>0</v>
      </c>
      <c r="CC14" s="106">
        <f t="shared" si="50"/>
        <v>0</v>
      </c>
      <c r="CD14" s="105" t="e">
        <f t="shared" si="51"/>
        <v>#DIV/0!</v>
      </c>
      <c r="CE14" s="94">
        <v>0</v>
      </c>
      <c r="CF14" s="94">
        <v>0</v>
      </c>
      <c r="CG14" s="95" t="e">
        <f t="shared" si="52"/>
        <v>#DIV/0!</v>
      </c>
      <c r="CH14" s="95">
        <f t="shared" si="53"/>
        <v>0</v>
      </c>
      <c r="CI14" s="94">
        <v>0</v>
      </c>
      <c r="CJ14" s="94">
        <v>0</v>
      </c>
      <c r="CK14" s="105" t="e">
        <f t="shared" si="54"/>
        <v>#DIV/0!</v>
      </c>
      <c r="CL14" s="106">
        <f t="shared" si="55"/>
        <v>0</v>
      </c>
      <c r="CM14" s="106">
        <f t="shared" si="56"/>
        <v>0</v>
      </c>
      <c r="CN14" s="105" t="e">
        <f t="shared" si="57"/>
        <v>#DIV/0!</v>
      </c>
      <c r="CO14" s="129">
        <v>0</v>
      </c>
      <c r="CP14" s="129">
        <v>0</v>
      </c>
      <c r="CQ14" s="95" t="e">
        <f t="shared" si="58"/>
        <v>#DIV/0!</v>
      </c>
      <c r="CR14" s="95">
        <f t="shared" si="59"/>
        <v>0</v>
      </c>
      <c r="CS14" s="94">
        <v>0</v>
      </c>
      <c r="CT14" s="94"/>
      <c r="CU14" s="105" t="e">
        <f t="shared" si="60"/>
        <v>#DIV/0!</v>
      </c>
      <c r="CV14" s="106">
        <f t="shared" si="61"/>
        <v>0</v>
      </c>
      <c r="CW14" s="106">
        <f t="shared" si="62"/>
        <v>0</v>
      </c>
      <c r="CX14" s="105" t="e">
        <f t="shared" si="63"/>
        <v>#DIV/0!</v>
      </c>
      <c r="CY14" s="94">
        <v>0</v>
      </c>
      <c r="CZ14" s="94">
        <v>34.61</v>
      </c>
      <c r="DA14" s="95">
        <f t="shared" si="64"/>
        <v>-1</v>
      </c>
      <c r="DB14" s="95">
        <f t="shared" si="65"/>
        <v>0</v>
      </c>
      <c r="DC14" s="94">
        <v>0</v>
      </c>
      <c r="DD14" s="94">
        <v>33.61</v>
      </c>
      <c r="DE14" s="105">
        <f aca="true" t="shared" si="115" ref="DE14:DE25">ROUND(DC14/DD14,4)-1</f>
        <v>-1</v>
      </c>
      <c r="DF14" s="106">
        <f aca="true" t="shared" si="116" ref="DF14:DF25">CY14-DC14</f>
        <v>0</v>
      </c>
      <c r="DG14" s="106">
        <f aca="true" t="shared" si="117" ref="DG14:DG25">CZ14-DD14</f>
        <v>1</v>
      </c>
      <c r="DH14" s="105">
        <f aca="true" t="shared" si="118" ref="DH14:DH25">ROUND(DF14/DG14,4)-1</f>
        <v>-1</v>
      </c>
      <c r="DI14" s="131">
        <v>0</v>
      </c>
      <c r="DJ14" s="131">
        <v>0</v>
      </c>
      <c r="DK14" s="95" t="e">
        <f t="shared" si="70"/>
        <v>#DIV/0!</v>
      </c>
      <c r="DL14" s="95">
        <f t="shared" si="71"/>
        <v>0</v>
      </c>
      <c r="DM14" s="94">
        <v>0</v>
      </c>
      <c r="DN14" s="94">
        <v>0</v>
      </c>
      <c r="DO14" s="105" t="e">
        <f t="shared" si="72"/>
        <v>#DIV/0!</v>
      </c>
      <c r="DP14" s="106">
        <f t="shared" si="73"/>
        <v>0</v>
      </c>
      <c r="DQ14" s="106">
        <f t="shared" si="74"/>
        <v>0</v>
      </c>
      <c r="DR14" s="105" t="e">
        <f t="shared" si="75"/>
        <v>#DIV/0!</v>
      </c>
      <c r="DS14" s="136"/>
      <c r="DT14" s="136"/>
      <c r="DU14" s="134" t="e">
        <f t="shared" si="76"/>
        <v>#DIV/0!</v>
      </c>
      <c r="DV14" s="95">
        <f t="shared" si="77"/>
        <v>0</v>
      </c>
      <c r="DW14" s="94"/>
      <c r="DX14" s="94"/>
      <c r="DY14" s="105" t="e">
        <f t="shared" si="78"/>
        <v>#DIV/0!</v>
      </c>
      <c r="DZ14" s="135">
        <f t="shared" si="79"/>
        <v>0</v>
      </c>
      <c r="EA14" s="143">
        <f t="shared" si="80"/>
        <v>0</v>
      </c>
      <c r="EB14" s="105" t="e">
        <f t="shared" si="81"/>
        <v>#DIV/0!</v>
      </c>
      <c r="EC14" s="94"/>
      <c r="ED14" s="94"/>
      <c r="EE14" s="95" t="e">
        <f t="shared" si="82"/>
        <v>#DIV/0!</v>
      </c>
      <c r="EF14" s="95">
        <f t="shared" si="83"/>
        <v>0</v>
      </c>
      <c r="EG14" s="94"/>
      <c r="EH14" s="94"/>
      <c r="EI14" s="105" t="e">
        <f t="shared" si="84"/>
        <v>#DIV/0!</v>
      </c>
      <c r="EJ14" s="106">
        <f t="shared" si="85"/>
        <v>0</v>
      </c>
      <c r="EK14" s="106">
        <f t="shared" si="86"/>
        <v>0</v>
      </c>
      <c r="EL14" s="105" t="e">
        <f t="shared" si="87"/>
        <v>#DIV/0!</v>
      </c>
      <c r="EM14" s="94"/>
      <c r="EN14" s="94"/>
      <c r="EO14" s="95" t="e">
        <f t="shared" si="88"/>
        <v>#DIV/0!</v>
      </c>
      <c r="EP14" s="95">
        <f t="shared" si="89"/>
        <v>0</v>
      </c>
      <c r="EQ14" s="94"/>
      <c r="ER14" s="94"/>
      <c r="ES14" s="105" t="e">
        <f t="shared" si="90"/>
        <v>#DIV/0!</v>
      </c>
      <c r="ET14" s="106">
        <f t="shared" si="91"/>
        <v>0</v>
      </c>
      <c r="EU14" s="106">
        <f t="shared" si="92"/>
        <v>0</v>
      </c>
      <c r="EV14" s="105" t="e">
        <f t="shared" si="93"/>
        <v>#DIV/0!</v>
      </c>
      <c r="EW14" s="148">
        <v>80.33925715094345</v>
      </c>
      <c r="EX14" s="141">
        <v>102.41865899999999</v>
      </c>
      <c r="EY14" s="95">
        <f t="shared" si="94"/>
        <v>-0.2156</v>
      </c>
      <c r="EZ14" s="95">
        <f t="shared" si="95"/>
        <v>0.010032586114163654</v>
      </c>
      <c r="FA14" s="151">
        <v>64.06947160377356</v>
      </c>
      <c r="FB14" s="155">
        <v>87.55667999999999</v>
      </c>
      <c r="FC14" s="105">
        <f t="shared" si="96"/>
        <v>-0.2683</v>
      </c>
      <c r="FD14" s="106">
        <f t="shared" si="97"/>
        <v>16.26978554716989</v>
      </c>
      <c r="FE14" s="106">
        <f t="shared" si="98"/>
        <v>14.861979000000005</v>
      </c>
      <c r="FF14" s="105">
        <f t="shared" si="99"/>
        <v>0.0947</v>
      </c>
      <c r="FG14" s="94"/>
      <c r="FH14" s="94"/>
      <c r="FI14" s="95" t="e">
        <f t="shared" si="100"/>
        <v>#DIV/0!</v>
      </c>
      <c r="FJ14" s="95">
        <f t="shared" si="101"/>
        <v>0</v>
      </c>
      <c r="FK14" s="94"/>
      <c r="FL14" s="94"/>
      <c r="FM14" s="105" t="e">
        <f t="shared" si="102"/>
        <v>#DIV/0!</v>
      </c>
      <c r="FN14" s="106">
        <f t="shared" si="103"/>
        <v>0</v>
      </c>
      <c r="FO14" s="106">
        <f t="shared" si="104"/>
        <v>0</v>
      </c>
      <c r="FP14" s="105" t="e">
        <f t="shared" si="105"/>
        <v>#DIV/0!</v>
      </c>
      <c r="FQ14" s="163"/>
      <c r="FR14" s="163"/>
      <c r="FS14" s="95" t="e">
        <f t="shared" si="106"/>
        <v>#DIV/0!</v>
      </c>
      <c r="FT14" s="95">
        <f t="shared" si="107"/>
        <v>0</v>
      </c>
      <c r="FU14" s="166"/>
      <c r="FV14" s="166"/>
      <c r="FW14" s="105" t="e">
        <f t="shared" si="108"/>
        <v>#DIV/0!</v>
      </c>
      <c r="FX14" s="106">
        <f t="shared" si="109"/>
        <v>0</v>
      </c>
      <c r="FY14" s="106">
        <f t="shared" si="110"/>
        <v>0</v>
      </c>
      <c r="FZ14" s="105" t="e">
        <f t="shared" si="111"/>
        <v>#DIV/0!</v>
      </c>
    </row>
    <row r="15" spans="1:182" s="75" customFormat="1" ht="36" customHeight="1">
      <c r="A15" s="96" t="s">
        <v>92</v>
      </c>
      <c r="B15" s="93">
        <f t="shared" si="6"/>
        <v>38011.43316030186</v>
      </c>
      <c r="C15" s="94">
        <f t="shared" si="7"/>
        <v>35270.432227715624</v>
      </c>
      <c r="D15" s="95">
        <f t="shared" si="0"/>
        <v>0.07771384583238382</v>
      </c>
      <c r="E15" s="95">
        <f t="shared" si="1"/>
        <v>0.1047</v>
      </c>
      <c r="F15" s="95">
        <f t="shared" si="2"/>
        <v>0.11651682769970201</v>
      </c>
      <c r="G15" s="94">
        <f t="shared" si="8"/>
        <v>26387.097900094304</v>
      </c>
      <c r="H15" s="94">
        <f t="shared" si="9"/>
        <v>22574.43362626279</v>
      </c>
      <c r="I15" s="105">
        <f t="shared" si="3"/>
        <v>0.16890000000000005</v>
      </c>
      <c r="J15" s="106">
        <f t="shared" si="4"/>
        <v>11624.335260207554</v>
      </c>
      <c r="K15" s="106">
        <f t="shared" si="4"/>
        <v>12695.998601452833</v>
      </c>
      <c r="L15" s="105">
        <f t="shared" si="10"/>
        <v>-0.08440000000000003</v>
      </c>
      <c r="M15" s="108">
        <v>20237.33</v>
      </c>
      <c r="N15" s="108">
        <v>19313.01</v>
      </c>
      <c r="O15" s="95">
        <f t="shared" si="11"/>
        <v>0.047859965898635344</v>
      </c>
      <c r="P15" s="95">
        <f t="shared" si="12"/>
        <v>0.5324011308559483</v>
      </c>
      <c r="Q15" s="94">
        <v>11111.78</v>
      </c>
      <c r="R15" s="94">
        <v>8326.1</v>
      </c>
      <c r="S15" s="105">
        <f t="shared" si="5"/>
        <v>0.3346</v>
      </c>
      <c r="T15" s="106">
        <f t="shared" si="13"/>
        <v>9125.550000000001</v>
      </c>
      <c r="U15" s="106">
        <f t="shared" si="14"/>
        <v>10986.909999999998</v>
      </c>
      <c r="V15" s="105">
        <f t="shared" si="15"/>
        <v>-0.1694</v>
      </c>
      <c r="W15" s="94">
        <v>3569.8837069999995</v>
      </c>
      <c r="X15" s="94">
        <v>2258.4223008571425</v>
      </c>
      <c r="Y15" s="95">
        <f t="shared" si="16"/>
        <v>0.5806980411259294</v>
      </c>
      <c r="Z15" s="95">
        <f t="shared" si="17"/>
        <v>0.09391605130869657</v>
      </c>
      <c r="AA15" s="94">
        <v>2377.7</v>
      </c>
      <c r="AB15" s="94">
        <v>1799.1071428571427</v>
      </c>
      <c r="AC15" s="105">
        <f t="shared" si="18"/>
        <v>0.3216000000000001</v>
      </c>
      <c r="AD15" s="106">
        <f t="shared" si="112"/>
        <v>1192.1837069999997</v>
      </c>
      <c r="AE15" s="106">
        <f t="shared" si="113"/>
        <v>459.3151579999999</v>
      </c>
      <c r="AF15" s="105">
        <f t="shared" si="114"/>
        <v>1.5956000000000001</v>
      </c>
      <c r="AG15" s="94">
        <v>8094.91316460374</v>
      </c>
      <c r="AH15" s="94">
        <v>6845.518557858485</v>
      </c>
      <c r="AI15" s="95">
        <f t="shared" si="22"/>
        <v>0.18251277769322258</v>
      </c>
      <c r="AJ15" s="95">
        <f t="shared" si="23"/>
        <v>0.21295995682314486</v>
      </c>
      <c r="AK15" s="94">
        <v>7716.31477092449</v>
      </c>
      <c r="AL15" s="94">
        <v>6562.488493405648</v>
      </c>
      <c r="AM15" s="105">
        <f t="shared" si="24"/>
        <v>0.17579999999999996</v>
      </c>
      <c r="AN15" s="106">
        <f t="shared" si="25"/>
        <v>378.59839367924997</v>
      </c>
      <c r="AO15" s="106">
        <f t="shared" si="26"/>
        <v>283.030064452837</v>
      </c>
      <c r="AP15" s="105">
        <f t="shared" si="27"/>
        <v>0.3376999999999999</v>
      </c>
      <c r="AQ15" s="117">
        <v>239.32</v>
      </c>
      <c r="AR15" s="115">
        <v>153.27</v>
      </c>
      <c r="AS15" s="95">
        <f t="shared" si="28"/>
        <v>0.5614275461603705</v>
      </c>
      <c r="AT15" s="95">
        <f t="shared" si="29"/>
        <v>0.006296000442570514</v>
      </c>
      <c r="AU15" s="116">
        <v>221.46</v>
      </c>
      <c r="AV15" s="116">
        <v>128.71</v>
      </c>
      <c r="AW15" s="105">
        <f t="shared" si="30"/>
        <v>0.7205999999999999</v>
      </c>
      <c r="AX15" s="106">
        <f t="shared" si="31"/>
        <v>17.859999999999985</v>
      </c>
      <c r="AY15" s="106">
        <f t="shared" si="32"/>
        <v>24.560000000000002</v>
      </c>
      <c r="AZ15" s="105">
        <f t="shared" si="33"/>
        <v>-0.27280000000000004</v>
      </c>
      <c r="BA15" s="120">
        <v>1691.4636</v>
      </c>
      <c r="BB15" s="120">
        <v>2085.0586</v>
      </c>
      <c r="BC15" s="95">
        <f t="shared" si="34"/>
        <v>-0.1887692748779338</v>
      </c>
      <c r="BD15" s="95">
        <f t="shared" si="35"/>
        <v>0.04449881152512082</v>
      </c>
      <c r="BE15" s="94">
        <v>1430.5008</v>
      </c>
      <c r="BF15" s="94">
        <v>1904.9839</v>
      </c>
      <c r="BG15" s="105">
        <f t="shared" si="36"/>
        <v>-0.2491</v>
      </c>
      <c r="BH15" s="106">
        <f t="shared" si="37"/>
        <v>260.9628</v>
      </c>
      <c r="BI15" s="106">
        <f t="shared" si="38"/>
        <v>180.0746999999999</v>
      </c>
      <c r="BJ15" s="105">
        <f t="shared" si="39"/>
        <v>0.44920000000000004</v>
      </c>
      <c r="BK15" s="121">
        <v>518</v>
      </c>
      <c r="BL15" s="121">
        <v>641.37</v>
      </c>
      <c r="BM15" s="95">
        <f t="shared" si="40"/>
        <v>-0.19235386750237773</v>
      </c>
      <c r="BN15" s="95">
        <f t="shared" si="41"/>
        <v>0.013627478811848262</v>
      </c>
      <c r="BO15" s="94">
        <v>498.08</v>
      </c>
      <c r="BP15" s="94">
        <v>625.5799999999999</v>
      </c>
      <c r="BQ15" s="105">
        <f t="shared" si="42"/>
        <v>-0.20379999999999998</v>
      </c>
      <c r="BR15" s="106">
        <f t="shared" si="43"/>
        <v>19.920000000000016</v>
      </c>
      <c r="BS15" s="106">
        <f t="shared" si="44"/>
        <v>15.790000000000077</v>
      </c>
      <c r="BT15" s="105">
        <f t="shared" si="45"/>
        <v>0.26160000000000005</v>
      </c>
      <c r="BU15" s="94">
        <v>236.8434279999997</v>
      </c>
      <c r="BV15" s="94">
        <v>163.580913</v>
      </c>
      <c r="BW15" s="95">
        <f t="shared" si="46"/>
        <v>0.4478671359414634</v>
      </c>
      <c r="BX15" s="95">
        <f t="shared" si="47"/>
        <v>0.006230847098060821</v>
      </c>
      <c r="BY15" s="126">
        <v>235.6283119999997</v>
      </c>
      <c r="BZ15" s="126">
        <v>162.419309</v>
      </c>
      <c r="CA15" s="105">
        <f t="shared" si="48"/>
        <v>0.4507000000000001</v>
      </c>
      <c r="CB15" s="106">
        <f t="shared" si="49"/>
        <v>1.2151159999999948</v>
      </c>
      <c r="CC15" s="106">
        <f t="shared" si="50"/>
        <v>1.1616040000000112</v>
      </c>
      <c r="CD15" s="105">
        <f t="shared" si="51"/>
        <v>0.04610000000000003</v>
      </c>
      <c r="CE15" s="94">
        <v>0</v>
      </c>
      <c r="CF15" s="94">
        <v>0</v>
      </c>
      <c r="CG15" s="95" t="e">
        <f t="shared" si="52"/>
        <v>#DIV/0!</v>
      </c>
      <c r="CH15" s="95">
        <f t="shared" si="53"/>
        <v>0</v>
      </c>
      <c r="CI15" s="94">
        <v>0</v>
      </c>
      <c r="CJ15" s="94">
        <v>0</v>
      </c>
      <c r="CK15" s="105" t="e">
        <f t="shared" si="54"/>
        <v>#DIV/0!</v>
      </c>
      <c r="CL15" s="106">
        <f t="shared" si="55"/>
        <v>0</v>
      </c>
      <c r="CM15" s="106">
        <f t="shared" si="56"/>
        <v>0</v>
      </c>
      <c r="CN15" s="105" t="e">
        <f t="shared" si="57"/>
        <v>#DIV/0!</v>
      </c>
      <c r="CO15" s="129">
        <v>1687.629308</v>
      </c>
      <c r="CP15" s="129">
        <v>2520.95</v>
      </c>
      <c r="CQ15" s="95">
        <f t="shared" si="58"/>
        <v>-0.3305581990916122</v>
      </c>
      <c r="CR15" s="95">
        <f t="shared" si="59"/>
        <v>0.04439793945371456</v>
      </c>
      <c r="CS15" s="94">
        <v>1410.192975</v>
      </c>
      <c r="CT15" s="94">
        <v>2003.53</v>
      </c>
      <c r="CU15" s="105">
        <f t="shared" si="60"/>
        <v>-0.29610000000000003</v>
      </c>
      <c r="CV15" s="106">
        <f t="shared" si="61"/>
        <v>277.4363330000001</v>
      </c>
      <c r="CW15" s="106">
        <f t="shared" si="62"/>
        <v>517.4199999999998</v>
      </c>
      <c r="CX15" s="105">
        <f t="shared" si="63"/>
        <v>-0.4638</v>
      </c>
      <c r="CY15" s="94">
        <v>679.9836</v>
      </c>
      <c r="CZ15" s="94">
        <v>792.53</v>
      </c>
      <c r="DA15" s="95">
        <f t="shared" si="64"/>
        <v>-0.142009009122683</v>
      </c>
      <c r="DB15" s="95">
        <f t="shared" si="65"/>
        <v>0.017888922975683987</v>
      </c>
      <c r="DC15" s="94">
        <v>574.0724</v>
      </c>
      <c r="DD15" s="94">
        <v>586.63</v>
      </c>
      <c r="DE15" s="105">
        <f t="shared" si="115"/>
        <v>-0.021399999999999975</v>
      </c>
      <c r="DF15" s="106">
        <f t="shared" si="116"/>
        <v>105.91120000000001</v>
      </c>
      <c r="DG15" s="106">
        <f t="shared" si="117"/>
        <v>205.89999999999998</v>
      </c>
      <c r="DH15" s="105">
        <f t="shared" si="118"/>
        <v>-0.48560000000000003</v>
      </c>
      <c r="DI15" s="131">
        <v>0</v>
      </c>
      <c r="DJ15" s="131">
        <v>0</v>
      </c>
      <c r="DK15" s="95" t="e">
        <f t="shared" si="70"/>
        <v>#DIV/0!</v>
      </c>
      <c r="DL15" s="95">
        <f t="shared" si="71"/>
        <v>0</v>
      </c>
      <c r="DM15" s="94">
        <v>0</v>
      </c>
      <c r="DN15" s="94">
        <v>0</v>
      </c>
      <c r="DO15" s="105" t="e">
        <f t="shared" si="72"/>
        <v>#DIV/0!</v>
      </c>
      <c r="DP15" s="106">
        <f t="shared" si="73"/>
        <v>0</v>
      </c>
      <c r="DQ15" s="106">
        <f t="shared" si="74"/>
        <v>0</v>
      </c>
      <c r="DR15" s="105" t="e">
        <f t="shared" si="75"/>
        <v>#DIV/0!</v>
      </c>
      <c r="DS15" s="141">
        <v>57.27</v>
      </c>
      <c r="DT15" s="141">
        <v>88.56</v>
      </c>
      <c r="DU15" s="134">
        <f t="shared" si="76"/>
        <v>-0.35331978319783197</v>
      </c>
      <c r="DV15" s="95">
        <f t="shared" si="77"/>
        <v>0.0015066519528080117</v>
      </c>
      <c r="DW15" s="94">
        <v>57.27</v>
      </c>
      <c r="DX15" s="94">
        <v>88.56</v>
      </c>
      <c r="DY15" s="105">
        <f t="shared" si="78"/>
        <v>-0.35329999999999995</v>
      </c>
      <c r="DZ15" s="135">
        <f t="shared" si="79"/>
        <v>0</v>
      </c>
      <c r="EA15" s="143">
        <f t="shared" si="80"/>
        <v>0</v>
      </c>
      <c r="EB15" s="105" t="e">
        <f t="shared" si="81"/>
        <v>#DIV/0!</v>
      </c>
      <c r="EC15" s="94"/>
      <c r="ED15" s="94"/>
      <c r="EE15" s="95" t="e">
        <f t="shared" si="82"/>
        <v>#DIV/0!</v>
      </c>
      <c r="EF15" s="95">
        <f t="shared" si="83"/>
        <v>0</v>
      </c>
      <c r="EG15" s="94"/>
      <c r="EH15" s="94"/>
      <c r="EI15" s="105" t="e">
        <f t="shared" si="84"/>
        <v>#DIV/0!</v>
      </c>
      <c r="EJ15" s="106">
        <f t="shared" si="85"/>
        <v>0</v>
      </c>
      <c r="EK15" s="106">
        <f t="shared" si="86"/>
        <v>0</v>
      </c>
      <c r="EL15" s="105" t="e">
        <f t="shared" si="87"/>
        <v>#DIV/0!</v>
      </c>
      <c r="EM15" s="94"/>
      <c r="EN15" s="94"/>
      <c r="EO15" s="95" t="e">
        <f t="shared" si="88"/>
        <v>#DIV/0!</v>
      </c>
      <c r="EP15" s="95">
        <f t="shared" si="89"/>
        <v>0</v>
      </c>
      <c r="EQ15" s="94"/>
      <c r="ER15" s="94"/>
      <c r="ES15" s="105" t="e">
        <f t="shared" si="90"/>
        <v>#DIV/0!</v>
      </c>
      <c r="ET15" s="106">
        <f t="shared" si="91"/>
        <v>0</v>
      </c>
      <c r="EU15" s="106">
        <f t="shared" si="92"/>
        <v>0</v>
      </c>
      <c r="EV15" s="105" t="e">
        <f t="shared" si="93"/>
        <v>#DIV/0!</v>
      </c>
      <c r="EW15" s="148">
        <v>465.5563526981132</v>
      </c>
      <c r="EX15" s="141">
        <v>408.16185599999926</v>
      </c>
      <c r="EY15" s="95">
        <f t="shared" si="94"/>
        <v>0.14060000000000006</v>
      </c>
      <c r="EZ15" s="95">
        <f t="shared" si="95"/>
        <v>0.01224779793844574</v>
      </c>
      <c r="FA15" s="156">
        <v>311.3786421698111</v>
      </c>
      <c r="FB15" s="150">
        <v>386.3247809999994</v>
      </c>
      <c r="FC15" s="105">
        <f t="shared" si="96"/>
        <v>-0.19399999999999995</v>
      </c>
      <c r="FD15" s="106">
        <f t="shared" si="97"/>
        <v>154.1777105283021</v>
      </c>
      <c r="FE15" s="106">
        <f t="shared" si="98"/>
        <v>21.837074999999857</v>
      </c>
      <c r="FF15" s="105">
        <f t="shared" si="99"/>
        <v>6.0604</v>
      </c>
      <c r="FG15" s="94"/>
      <c r="FH15" s="94"/>
      <c r="FI15" s="95" t="e">
        <f t="shared" si="100"/>
        <v>#DIV/0!</v>
      </c>
      <c r="FJ15" s="95">
        <f t="shared" si="101"/>
        <v>0</v>
      </c>
      <c r="FK15" s="94"/>
      <c r="FL15" s="94"/>
      <c r="FM15" s="105" t="e">
        <f t="shared" si="102"/>
        <v>#DIV/0!</v>
      </c>
      <c r="FN15" s="106">
        <f t="shared" si="103"/>
        <v>0</v>
      </c>
      <c r="FO15" s="106">
        <f t="shared" si="104"/>
        <v>0</v>
      </c>
      <c r="FP15" s="105" t="e">
        <f t="shared" si="105"/>
        <v>#DIV/0!</v>
      </c>
      <c r="FQ15" s="163">
        <v>533.24</v>
      </c>
      <c r="FR15" s="163"/>
      <c r="FS15" s="95" t="e">
        <f t="shared" si="106"/>
        <v>#DIV/0!</v>
      </c>
      <c r="FT15" s="95">
        <f t="shared" si="107"/>
        <v>0.014028410813957466</v>
      </c>
      <c r="FU15" s="166">
        <v>442.72</v>
      </c>
      <c r="FV15" s="166"/>
      <c r="FW15" s="105" t="e">
        <f t="shared" si="108"/>
        <v>#DIV/0!</v>
      </c>
      <c r="FX15" s="106">
        <f t="shared" si="109"/>
        <v>90.51999999999998</v>
      </c>
      <c r="FY15" s="106">
        <f t="shared" si="110"/>
        <v>0</v>
      </c>
      <c r="FZ15" s="105" t="e">
        <f t="shared" si="111"/>
        <v>#DIV/0!</v>
      </c>
    </row>
    <row r="16" spans="1:182" s="75" customFormat="1" ht="36" customHeight="1">
      <c r="A16" s="96" t="s">
        <v>93</v>
      </c>
      <c r="B16" s="93">
        <f t="shared" si="6"/>
        <v>8070.779649698111</v>
      </c>
      <c r="C16" s="94">
        <f t="shared" si="7"/>
        <v>8831.50419834326</v>
      </c>
      <c r="D16" s="95">
        <f t="shared" si="0"/>
        <v>-0.08613759689859593</v>
      </c>
      <c r="E16" s="95">
        <f t="shared" si="1"/>
        <v>-0.0291</v>
      </c>
      <c r="F16" s="95">
        <f t="shared" si="2"/>
        <v>0.024739441890558496</v>
      </c>
      <c r="G16" s="94">
        <f t="shared" si="8"/>
        <v>5416.364455528301</v>
      </c>
      <c r="H16" s="94">
        <f t="shared" si="9"/>
        <v>6065.603970456443</v>
      </c>
      <c r="I16" s="105">
        <f t="shared" si="3"/>
        <v>-0.10699999999999998</v>
      </c>
      <c r="J16" s="106">
        <f t="shared" si="4"/>
        <v>2654.41519416981</v>
      </c>
      <c r="K16" s="106">
        <f t="shared" si="4"/>
        <v>2765.9002278868174</v>
      </c>
      <c r="L16" s="105">
        <f t="shared" si="10"/>
        <v>-0.0403</v>
      </c>
      <c r="M16" s="108">
        <v>5333.92</v>
      </c>
      <c r="N16" s="108">
        <v>5677.92</v>
      </c>
      <c r="O16" s="95">
        <f t="shared" si="11"/>
        <v>-0.06058556654549553</v>
      </c>
      <c r="P16" s="95">
        <f t="shared" si="12"/>
        <v>0.6608927800673527</v>
      </c>
      <c r="Q16" s="94">
        <v>2981.55</v>
      </c>
      <c r="R16" s="94">
        <v>3209.76</v>
      </c>
      <c r="S16" s="105">
        <f t="shared" si="5"/>
        <v>-0.07110000000000005</v>
      </c>
      <c r="T16" s="106">
        <f t="shared" si="13"/>
        <v>2352.37</v>
      </c>
      <c r="U16" s="106">
        <f t="shared" si="14"/>
        <v>2468.16</v>
      </c>
      <c r="V16" s="105">
        <f t="shared" si="15"/>
        <v>-0.04690000000000005</v>
      </c>
      <c r="W16" s="94">
        <v>332.134692</v>
      </c>
      <c r="X16" s="94">
        <v>639.7223965319056</v>
      </c>
      <c r="Y16" s="95">
        <f t="shared" si="16"/>
        <v>-0.4808143441583649</v>
      </c>
      <c r="Z16" s="95">
        <f t="shared" si="17"/>
        <v>0.04115273943979174</v>
      </c>
      <c r="AA16" s="94">
        <v>282.89</v>
      </c>
      <c r="AB16" s="94">
        <v>611.9186675319056</v>
      </c>
      <c r="AC16" s="105">
        <f t="shared" si="18"/>
        <v>-0.5377000000000001</v>
      </c>
      <c r="AD16" s="106">
        <f t="shared" si="112"/>
        <v>49.244691999999986</v>
      </c>
      <c r="AE16" s="106">
        <f t="shared" si="113"/>
        <v>27.803728999999976</v>
      </c>
      <c r="AF16" s="105">
        <f t="shared" si="114"/>
        <v>0.7712000000000001</v>
      </c>
      <c r="AG16" s="94">
        <v>786.9667487735832</v>
      </c>
      <c r="AH16" s="94">
        <v>850.0648018113544</v>
      </c>
      <c r="AI16" s="95">
        <f t="shared" si="22"/>
        <v>-0.07422734467221702</v>
      </c>
      <c r="AJ16" s="95">
        <f t="shared" si="23"/>
        <v>0.09750814455738732</v>
      </c>
      <c r="AK16" s="94">
        <v>734.8494921132074</v>
      </c>
      <c r="AL16" s="94">
        <v>800.4927029245356</v>
      </c>
      <c r="AM16" s="105">
        <f t="shared" si="24"/>
        <v>-0.08199999999999996</v>
      </c>
      <c r="AN16" s="106">
        <f t="shared" si="25"/>
        <v>52.1172566603758</v>
      </c>
      <c r="AO16" s="106">
        <f t="shared" si="26"/>
        <v>49.57209888681882</v>
      </c>
      <c r="AP16" s="105">
        <f t="shared" si="27"/>
        <v>0.0512999999999999</v>
      </c>
      <c r="AQ16" s="117"/>
      <c r="AR16" s="115">
        <v>0</v>
      </c>
      <c r="AS16" s="95" t="e">
        <f t="shared" si="28"/>
        <v>#DIV/0!</v>
      </c>
      <c r="AT16" s="95">
        <f t="shared" si="29"/>
        <v>0</v>
      </c>
      <c r="AU16" s="116"/>
      <c r="AV16" s="116"/>
      <c r="AW16" s="105" t="e">
        <f t="shared" si="30"/>
        <v>#DIV/0!</v>
      </c>
      <c r="AX16" s="106">
        <f t="shared" si="31"/>
        <v>0</v>
      </c>
      <c r="AY16" s="106">
        <f t="shared" si="32"/>
        <v>0</v>
      </c>
      <c r="AZ16" s="105" t="e">
        <f t="shared" si="33"/>
        <v>#DIV/0!</v>
      </c>
      <c r="BA16" s="120">
        <v>582.2121</v>
      </c>
      <c r="BB16" s="120">
        <v>619.627</v>
      </c>
      <c r="BC16" s="95">
        <f t="shared" si="34"/>
        <v>-0.06038294005910006</v>
      </c>
      <c r="BD16" s="95">
        <f t="shared" si="35"/>
        <v>0.07213827229464476</v>
      </c>
      <c r="BE16" s="94">
        <v>526.4256</v>
      </c>
      <c r="BF16" s="94">
        <v>583.3626</v>
      </c>
      <c r="BG16" s="105">
        <f t="shared" si="36"/>
        <v>-0.09760000000000002</v>
      </c>
      <c r="BH16" s="106">
        <f t="shared" si="37"/>
        <v>55.78649999999993</v>
      </c>
      <c r="BI16" s="106">
        <f t="shared" si="38"/>
        <v>36.26439999999991</v>
      </c>
      <c r="BJ16" s="105">
        <f t="shared" si="39"/>
        <v>0.5383</v>
      </c>
      <c r="BK16" s="121">
        <v>104.22</v>
      </c>
      <c r="BL16" s="121">
        <v>135.05</v>
      </c>
      <c r="BM16" s="95">
        <f t="shared" si="40"/>
        <v>-0.22828582006664205</v>
      </c>
      <c r="BN16" s="95">
        <f t="shared" si="41"/>
        <v>0.012913250580927255</v>
      </c>
      <c r="BO16" s="94">
        <v>98.32</v>
      </c>
      <c r="BP16" s="94">
        <v>130.72</v>
      </c>
      <c r="BQ16" s="105">
        <f t="shared" si="42"/>
        <v>-0.2479</v>
      </c>
      <c r="BR16" s="106">
        <f t="shared" si="43"/>
        <v>5.900000000000006</v>
      </c>
      <c r="BS16" s="106">
        <f t="shared" si="44"/>
        <v>4.3300000000000125</v>
      </c>
      <c r="BT16" s="105">
        <f t="shared" si="45"/>
        <v>0.36260000000000003</v>
      </c>
      <c r="BU16" s="94"/>
      <c r="BV16" s="94"/>
      <c r="BW16" s="95" t="e">
        <f t="shared" si="46"/>
        <v>#DIV/0!</v>
      </c>
      <c r="BX16" s="95">
        <f t="shared" si="47"/>
        <v>0</v>
      </c>
      <c r="BY16" s="94"/>
      <c r="BZ16" s="94"/>
      <c r="CA16" s="105" t="e">
        <f t="shared" si="48"/>
        <v>#DIV/0!</v>
      </c>
      <c r="CB16" s="106">
        <f t="shared" si="49"/>
        <v>0</v>
      </c>
      <c r="CC16" s="106">
        <f t="shared" si="50"/>
        <v>0</v>
      </c>
      <c r="CD16" s="105" t="e">
        <f t="shared" si="51"/>
        <v>#DIV/0!</v>
      </c>
      <c r="CE16" s="94">
        <v>0</v>
      </c>
      <c r="CF16" s="94">
        <v>0</v>
      </c>
      <c r="CG16" s="95" t="e">
        <f t="shared" si="52"/>
        <v>#DIV/0!</v>
      </c>
      <c r="CH16" s="95">
        <f t="shared" si="53"/>
        <v>0</v>
      </c>
      <c r="CI16" s="94">
        <v>0</v>
      </c>
      <c r="CJ16" s="94">
        <v>0</v>
      </c>
      <c r="CK16" s="105" t="e">
        <f t="shared" si="54"/>
        <v>#DIV/0!</v>
      </c>
      <c r="CL16" s="106">
        <f t="shared" si="55"/>
        <v>0</v>
      </c>
      <c r="CM16" s="106">
        <f t="shared" si="56"/>
        <v>0</v>
      </c>
      <c r="CN16" s="105" t="e">
        <f t="shared" si="57"/>
        <v>#DIV/0!</v>
      </c>
      <c r="CO16" s="129">
        <v>809.780062</v>
      </c>
      <c r="CP16" s="129">
        <v>909.12</v>
      </c>
      <c r="CQ16" s="95">
        <f t="shared" si="58"/>
        <v>-0.10927043514607528</v>
      </c>
      <c r="CR16" s="95">
        <f t="shared" si="59"/>
        <v>0.10033480000042995</v>
      </c>
      <c r="CS16" s="94">
        <v>674.134721</v>
      </c>
      <c r="CT16" s="94">
        <v>729.35</v>
      </c>
      <c r="CU16" s="105">
        <f t="shared" si="60"/>
        <v>-0.07569999999999999</v>
      </c>
      <c r="CV16" s="106">
        <f t="shared" si="61"/>
        <v>135.64534100000003</v>
      </c>
      <c r="CW16" s="106">
        <f t="shared" si="62"/>
        <v>179.76999999999998</v>
      </c>
      <c r="CX16" s="105">
        <f t="shared" si="63"/>
        <v>-0.24550000000000005</v>
      </c>
      <c r="CY16" s="94">
        <v>0</v>
      </c>
      <c r="CZ16" s="94">
        <v>0</v>
      </c>
      <c r="DA16" s="95" t="e">
        <f t="shared" si="64"/>
        <v>#DIV/0!</v>
      </c>
      <c r="DB16" s="95">
        <f t="shared" si="65"/>
        <v>0</v>
      </c>
      <c r="DC16" s="94">
        <v>0</v>
      </c>
      <c r="DD16" s="94">
        <v>0</v>
      </c>
      <c r="DE16" s="105" t="e">
        <f t="shared" si="115"/>
        <v>#DIV/0!</v>
      </c>
      <c r="DF16" s="106">
        <f t="shared" si="116"/>
        <v>0</v>
      </c>
      <c r="DG16" s="106">
        <f t="shared" si="117"/>
        <v>0</v>
      </c>
      <c r="DH16" s="105" t="e">
        <f t="shared" si="118"/>
        <v>#DIV/0!</v>
      </c>
      <c r="DI16" s="131">
        <v>0</v>
      </c>
      <c r="DJ16" s="131">
        <v>0</v>
      </c>
      <c r="DK16" s="95" t="e">
        <f t="shared" si="70"/>
        <v>#DIV/0!</v>
      </c>
      <c r="DL16" s="95">
        <f t="shared" si="71"/>
        <v>0</v>
      </c>
      <c r="DM16" s="94">
        <v>0</v>
      </c>
      <c r="DN16" s="94">
        <v>0</v>
      </c>
      <c r="DO16" s="105" t="e">
        <f t="shared" si="72"/>
        <v>#DIV/0!</v>
      </c>
      <c r="DP16" s="106">
        <f t="shared" si="73"/>
        <v>0</v>
      </c>
      <c r="DQ16" s="106">
        <f t="shared" si="74"/>
        <v>0</v>
      </c>
      <c r="DR16" s="105" t="e">
        <f t="shared" si="75"/>
        <v>#DIV/0!</v>
      </c>
      <c r="DS16" s="136"/>
      <c r="DT16" s="136"/>
      <c r="DU16" s="134" t="e">
        <f t="shared" si="76"/>
        <v>#DIV/0!</v>
      </c>
      <c r="DV16" s="95">
        <f t="shared" si="77"/>
        <v>0</v>
      </c>
      <c r="DW16" s="94"/>
      <c r="DX16" s="94"/>
      <c r="DY16" s="105" t="e">
        <f t="shared" si="78"/>
        <v>#DIV/0!</v>
      </c>
      <c r="DZ16" s="135">
        <f t="shared" si="79"/>
        <v>0</v>
      </c>
      <c r="EA16" s="143">
        <f t="shared" si="80"/>
        <v>0</v>
      </c>
      <c r="EB16" s="105" t="e">
        <f t="shared" si="81"/>
        <v>#DIV/0!</v>
      </c>
      <c r="EC16" s="94"/>
      <c r="ED16" s="94"/>
      <c r="EE16" s="95" t="e">
        <f t="shared" si="82"/>
        <v>#DIV/0!</v>
      </c>
      <c r="EF16" s="95">
        <f t="shared" si="83"/>
        <v>0</v>
      </c>
      <c r="EG16" s="94"/>
      <c r="EH16" s="94"/>
      <c r="EI16" s="105" t="e">
        <f t="shared" si="84"/>
        <v>#DIV/0!</v>
      </c>
      <c r="EJ16" s="106">
        <f t="shared" si="85"/>
        <v>0</v>
      </c>
      <c r="EK16" s="106">
        <f t="shared" si="86"/>
        <v>0</v>
      </c>
      <c r="EL16" s="105" t="e">
        <f t="shared" si="87"/>
        <v>#DIV/0!</v>
      </c>
      <c r="EM16" s="94"/>
      <c r="EN16" s="94"/>
      <c r="EO16" s="95" t="e">
        <f t="shared" si="88"/>
        <v>#DIV/0!</v>
      </c>
      <c r="EP16" s="95">
        <f t="shared" si="89"/>
        <v>0</v>
      </c>
      <c r="EQ16" s="94"/>
      <c r="ER16" s="94"/>
      <c r="ES16" s="105" t="e">
        <f t="shared" si="90"/>
        <v>#DIV/0!</v>
      </c>
      <c r="ET16" s="106">
        <f t="shared" si="91"/>
        <v>0</v>
      </c>
      <c r="EU16" s="106">
        <f t="shared" si="92"/>
        <v>0</v>
      </c>
      <c r="EV16" s="105" t="e">
        <f t="shared" si="93"/>
        <v>#DIV/0!</v>
      </c>
      <c r="EW16" s="136">
        <v>121.54604692452789</v>
      </c>
      <c r="EX16" s="141"/>
      <c r="EY16" s="95" t="e">
        <f t="shared" si="94"/>
        <v>#DIV/0!</v>
      </c>
      <c r="EZ16" s="95">
        <f t="shared" si="95"/>
        <v>0.015060013059466236</v>
      </c>
      <c r="FA16" s="153">
        <v>118.194642415094</v>
      </c>
      <c r="FB16" s="153"/>
      <c r="FC16" s="105" t="e">
        <f t="shared" si="96"/>
        <v>#DIV/0!</v>
      </c>
      <c r="FD16" s="106">
        <f t="shared" si="97"/>
        <v>3.351404509433891</v>
      </c>
      <c r="FE16" s="106">
        <f t="shared" si="98"/>
        <v>0</v>
      </c>
      <c r="FF16" s="105" t="e">
        <f t="shared" si="99"/>
        <v>#DIV/0!</v>
      </c>
      <c r="FG16" s="94"/>
      <c r="FH16" s="94"/>
      <c r="FI16" s="95" t="e">
        <f t="shared" si="100"/>
        <v>#DIV/0!</v>
      </c>
      <c r="FJ16" s="95">
        <f t="shared" si="101"/>
        <v>0</v>
      </c>
      <c r="FK16" s="94"/>
      <c r="FL16" s="94"/>
      <c r="FM16" s="105" t="e">
        <f t="shared" si="102"/>
        <v>#DIV/0!</v>
      </c>
      <c r="FN16" s="106">
        <f t="shared" si="103"/>
        <v>0</v>
      </c>
      <c r="FO16" s="106">
        <f t="shared" si="104"/>
        <v>0</v>
      </c>
      <c r="FP16" s="105" t="e">
        <f t="shared" si="105"/>
        <v>#DIV/0!</v>
      </c>
      <c r="FQ16" s="163"/>
      <c r="FR16" s="163"/>
      <c r="FS16" s="95" t="e">
        <f t="shared" si="106"/>
        <v>#DIV/0!</v>
      </c>
      <c r="FT16" s="95">
        <f t="shared" si="107"/>
        <v>0</v>
      </c>
      <c r="FU16" s="166"/>
      <c r="FV16" s="166"/>
      <c r="FW16" s="105" t="e">
        <f t="shared" si="108"/>
        <v>#DIV/0!</v>
      </c>
      <c r="FX16" s="106">
        <f t="shared" si="109"/>
        <v>0</v>
      </c>
      <c r="FY16" s="106">
        <f t="shared" si="110"/>
        <v>0</v>
      </c>
      <c r="FZ16" s="105" t="e">
        <f t="shared" si="111"/>
        <v>#DIV/0!</v>
      </c>
    </row>
    <row r="17" spans="1:182" s="75" customFormat="1" ht="36" customHeight="1">
      <c r="A17" s="96" t="s">
        <v>94</v>
      </c>
      <c r="B17" s="93">
        <f t="shared" si="6"/>
        <v>8446.540150717005</v>
      </c>
      <c r="C17" s="94">
        <f t="shared" si="7"/>
        <v>7719.825041045206</v>
      </c>
      <c r="D17" s="95">
        <f t="shared" si="0"/>
        <v>0.09413621497999743</v>
      </c>
      <c r="E17" s="95">
        <f t="shared" si="1"/>
        <v>0.0278</v>
      </c>
      <c r="F17" s="95">
        <f t="shared" si="2"/>
        <v>0.025891264326953697</v>
      </c>
      <c r="G17" s="94">
        <f t="shared" si="8"/>
        <v>5244.4390107358495</v>
      </c>
      <c r="H17" s="94">
        <f t="shared" si="9"/>
        <v>4910.274446233883</v>
      </c>
      <c r="I17" s="105">
        <f t="shared" si="3"/>
        <v>0.06810000000000005</v>
      </c>
      <c r="J17" s="106">
        <f t="shared" si="4"/>
        <v>3202.101139981155</v>
      </c>
      <c r="K17" s="106">
        <f t="shared" si="4"/>
        <v>2809.5505948113223</v>
      </c>
      <c r="L17" s="105">
        <f t="shared" si="10"/>
        <v>0.13969999999999994</v>
      </c>
      <c r="M17" s="108">
        <v>4950.32</v>
      </c>
      <c r="N17" s="108">
        <v>4645.05</v>
      </c>
      <c r="O17" s="95">
        <f t="shared" si="11"/>
        <v>0.06571942175003488</v>
      </c>
      <c r="P17" s="95">
        <f t="shared" si="12"/>
        <v>0.5860766552539006</v>
      </c>
      <c r="Q17" s="94">
        <v>2162.94</v>
      </c>
      <c r="R17" s="94">
        <v>2165.77</v>
      </c>
      <c r="S17" s="105">
        <f t="shared" si="5"/>
        <v>-0.0012999999999999678</v>
      </c>
      <c r="T17" s="106">
        <f t="shared" si="13"/>
        <v>2787.3799999999997</v>
      </c>
      <c r="U17" s="106">
        <f t="shared" si="14"/>
        <v>2479.28</v>
      </c>
      <c r="V17" s="105">
        <f t="shared" si="15"/>
        <v>0.12430000000000008</v>
      </c>
      <c r="W17" s="94">
        <v>796.6981820000001</v>
      </c>
      <c r="X17" s="94">
        <v>725.5421331867085</v>
      </c>
      <c r="Y17" s="95">
        <f t="shared" si="16"/>
        <v>0.0980729382327691</v>
      </c>
      <c r="Z17" s="95">
        <f t="shared" si="17"/>
        <v>0.09432242880327402</v>
      </c>
      <c r="AA17" s="94">
        <v>744.41</v>
      </c>
      <c r="AB17" s="94">
        <v>650.0829621867085</v>
      </c>
      <c r="AC17" s="105">
        <f t="shared" si="18"/>
        <v>0.1451</v>
      </c>
      <c r="AD17" s="106">
        <f t="shared" si="112"/>
        <v>52.28818200000012</v>
      </c>
      <c r="AE17" s="106">
        <f t="shared" si="113"/>
        <v>75.45917099999997</v>
      </c>
      <c r="AF17" s="105">
        <f t="shared" si="114"/>
        <v>-0.30710000000000004</v>
      </c>
      <c r="AG17" s="94">
        <v>744.1557737170035</v>
      </c>
      <c r="AH17" s="94">
        <v>631.5347078584971</v>
      </c>
      <c r="AI17" s="95">
        <f t="shared" si="22"/>
        <v>0.17832917883547347</v>
      </c>
      <c r="AJ17" s="95">
        <f t="shared" si="23"/>
        <v>0.08810184530453384</v>
      </c>
      <c r="AK17" s="94">
        <v>581.3245537358496</v>
      </c>
      <c r="AL17" s="94">
        <v>582.2101840471748</v>
      </c>
      <c r="AM17" s="105">
        <f t="shared" si="24"/>
        <v>-0.0014999999999999458</v>
      </c>
      <c r="AN17" s="106">
        <f t="shared" si="25"/>
        <v>162.83121998115394</v>
      </c>
      <c r="AO17" s="106">
        <f t="shared" si="26"/>
        <v>49.32452381132225</v>
      </c>
      <c r="AP17" s="105">
        <f t="shared" si="27"/>
        <v>2.3012</v>
      </c>
      <c r="AQ17" s="117">
        <v>862.01</v>
      </c>
      <c r="AR17" s="115">
        <v>521.19</v>
      </c>
      <c r="AS17" s="95">
        <f t="shared" si="28"/>
        <v>0.6539265910704348</v>
      </c>
      <c r="AT17" s="95">
        <f t="shared" si="29"/>
        <v>0.10205480405214509</v>
      </c>
      <c r="AU17" s="116">
        <v>783.3</v>
      </c>
      <c r="AV17" s="116">
        <v>464.61</v>
      </c>
      <c r="AW17" s="105">
        <f t="shared" si="30"/>
        <v>0.6859</v>
      </c>
      <c r="AX17" s="106">
        <f t="shared" si="31"/>
        <v>78.71000000000004</v>
      </c>
      <c r="AY17" s="106">
        <f t="shared" si="32"/>
        <v>56.58000000000004</v>
      </c>
      <c r="AZ17" s="105">
        <f t="shared" si="33"/>
        <v>0.3911</v>
      </c>
      <c r="BA17" s="120">
        <v>391.3765</v>
      </c>
      <c r="BB17" s="120">
        <v>346.4182</v>
      </c>
      <c r="BC17" s="95">
        <f t="shared" si="34"/>
        <v>0.12978042146746332</v>
      </c>
      <c r="BD17" s="95">
        <f t="shared" si="35"/>
        <v>0.04633571770410363</v>
      </c>
      <c r="BE17" s="94">
        <v>359.131</v>
      </c>
      <c r="BF17" s="94">
        <v>316.7713</v>
      </c>
      <c r="BG17" s="105">
        <f t="shared" si="36"/>
        <v>0.13369999999999993</v>
      </c>
      <c r="BH17" s="106">
        <f t="shared" si="37"/>
        <v>32.24550000000005</v>
      </c>
      <c r="BI17" s="106">
        <f t="shared" si="38"/>
        <v>29.646900000000016</v>
      </c>
      <c r="BJ17" s="105">
        <f t="shared" si="39"/>
        <v>0.08769999999999989</v>
      </c>
      <c r="BK17" s="121">
        <v>51.28</v>
      </c>
      <c r="BL17" s="121">
        <v>217.95</v>
      </c>
      <c r="BM17" s="95">
        <f t="shared" si="40"/>
        <v>-0.7647166781371874</v>
      </c>
      <c r="BN17" s="95">
        <f t="shared" si="41"/>
        <v>0.006071124873022356</v>
      </c>
      <c r="BO17" s="94">
        <v>49.24</v>
      </c>
      <c r="BP17" s="94">
        <v>217.15</v>
      </c>
      <c r="BQ17" s="105">
        <f t="shared" si="42"/>
        <v>-0.7732</v>
      </c>
      <c r="BR17" s="106">
        <f t="shared" si="43"/>
        <v>2.039999999999999</v>
      </c>
      <c r="BS17" s="106">
        <f t="shared" si="44"/>
        <v>0.799999999999983</v>
      </c>
      <c r="BT17" s="105">
        <f t="shared" si="45"/>
        <v>1.5499999999999998</v>
      </c>
      <c r="BU17" s="125"/>
      <c r="BV17" s="125"/>
      <c r="BW17" s="95" t="e">
        <f t="shared" si="46"/>
        <v>#DIV/0!</v>
      </c>
      <c r="BX17" s="95">
        <f t="shared" si="47"/>
        <v>0</v>
      </c>
      <c r="BY17" s="94"/>
      <c r="BZ17" s="94"/>
      <c r="CA17" s="105" t="e">
        <f t="shared" si="48"/>
        <v>#DIV/0!</v>
      </c>
      <c r="CB17" s="106">
        <f t="shared" si="49"/>
        <v>0</v>
      </c>
      <c r="CC17" s="106">
        <f t="shared" si="50"/>
        <v>0</v>
      </c>
      <c r="CD17" s="105" t="e">
        <f t="shared" si="51"/>
        <v>#DIV/0!</v>
      </c>
      <c r="CE17" s="94">
        <v>0</v>
      </c>
      <c r="CF17" s="94">
        <v>0</v>
      </c>
      <c r="CG17" s="95" t="e">
        <f t="shared" si="52"/>
        <v>#DIV/0!</v>
      </c>
      <c r="CH17" s="95">
        <f t="shared" si="53"/>
        <v>0</v>
      </c>
      <c r="CI17" s="94">
        <v>0</v>
      </c>
      <c r="CJ17" s="94">
        <v>0</v>
      </c>
      <c r="CK17" s="105" t="e">
        <f t="shared" si="54"/>
        <v>#DIV/0!</v>
      </c>
      <c r="CL17" s="106">
        <f t="shared" si="55"/>
        <v>0</v>
      </c>
      <c r="CM17" s="106">
        <f t="shared" si="56"/>
        <v>0</v>
      </c>
      <c r="CN17" s="105" t="e">
        <f t="shared" si="57"/>
        <v>#DIV/0!</v>
      </c>
      <c r="CO17" s="129">
        <v>650.699695000001</v>
      </c>
      <c r="CP17" s="129">
        <v>632.14</v>
      </c>
      <c r="CQ17" s="95">
        <f t="shared" si="58"/>
        <v>0.029360102192553954</v>
      </c>
      <c r="CR17" s="95">
        <f t="shared" si="59"/>
        <v>0.07703742400902042</v>
      </c>
      <c r="CS17" s="94">
        <v>564.093457</v>
      </c>
      <c r="CT17" s="94">
        <v>513.68</v>
      </c>
      <c r="CU17" s="105">
        <f t="shared" si="60"/>
        <v>0.09810000000000008</v>
      </c>
      <c r="CV17" s="106">
        <f t="shared" si="61"/>
        <v>86.6062380000011</v>
      </c>
      <c r="CW17" s="106">
        <f t="shared" si="62"/>
        <v>118.46000000000004</v>
      </c>
      <c r="CX17" s="105">
        <f t="shared" si="63"/>
        <v>-0.26890000000000003</v>
      </c>
      <c r="CY17" s="94">
        <v>0</v>
      </c>
      <c r="CZ17" s="94">
        <v>0</v>
      </c>
      <c r="DA17" s="95" t="e">
        <f t="shared" si="64"/>
        <v>#DIV/0!</v>
      </c>
      <c r="DB17" s="95">
        <f t="shared" si="65"/>
        <v>0</v>
      </c>
      <c r="DC17" s="94">
        <v>0</v>
      </c>
      <c r="DD17" s="94">
        <v>0</v>
      </c>
      <c r="DE17" s="105" t="e">
        <f t="shared" si="115"/>
        <v>#DIV/0!</v>
      </c>
      <c r="DF17" s="106">
        <f t="shared" si="116"/>
        <v>0</v>
      </c>
      <c r="DG17" s="106">
        <f t="shared" si="117"/>
        <v>0</v>
      </c>
      <c r="DH17" s="105" t="e">
        <f t="shared" si="118"/>
        <v>#DIV/0!</v>
      </c>
      <c r="DI17" s="131">
        <v>0</v>
      </c>
      <c r="DJ17" s="131">
        <v>0</v>
      </c>
      <c r="DK17" s="95" t="e">
        <f t="shared" si="70"/>
        <v>#DIV/0!</v>
      </c>
      <c r="DL17" s="95">
        <f t="shared" si="71"/>
        <v>0</v>
      </c>
      <c r="DM17" s="94">
        <v>0</v>
      </c>
      <c r="DN17" s="94">
        <v>0</v>
      </c>
      <c r="DO17" s="105" t="e">
        <f t="shared" si="72"/>
        <v>#DIV/0!</v>
      </c>
      <c r="DP17" s="106">
        <f t="shared" si="73"/>
        <v>0</v>
      </c>
      <c r="DQ17" s="106">
        <f t="shared" si="74"/>
        <v>0</v>
      </c>
      <c r="DR17" s="105" t="e">
        <f t="shared" si="75"/>
        <v>#DIV/0!</v>
      </c>
      <c r="DS17" s="136"/>
      <c r="DT17" s="136"/>
      <c r="DU17" s="134" t="e">
        <f t="shared" si="76"/>
        <v>#DIV/0!</v>
      </c>
      <c r="DV17" s="95">
        <f t="shared" si="77"/>
        <v>0</v>
      </c>
      <c r="DW17" s="94"/>
      <c r="DX17" s="94"/>
      <c r="DY17" s="105" t="e">
        <f t="shared" si="78"/>
        <v>#DIV/0!</v>
      </c>
      <c r="DZ17" s="135">
        <f t="shared" si="79"/>
        <v>0</v>
      </c>
      <c r="EA17" s="143">
        <f t="shared" si="80"/>
        <v>0</v>
      </c>
      <c r="EB17" s="105" t="e">
        <f t="shared" si="81"/>
        <v>#DIV/0!</v>
      </c>
      <c r="EC17" s="94"/>
      <c r="ED17" s="94"/>
      <c r="EE17" s="95" t="e">
        <f t="shared" si="82"/>
        <v>#DIV/0!</v>
      </c>
      <c r="EF17" s="95">
        <f t="shared" si="83"/>
        <v>0</v>
      </c>
      <c r="EG17" s="94"/>
      <c r="EH17" s="94"/>
      <c r="EI17" s="105" t="e">
        <f t="shared" si="84"/>
        <v>#DIV/0!</v>
      </c>
      <c r="EJ17" s="106">
        <f t="shared" si="85"/>
        <v>0</v>
      </c>
      <c r="EK17" s="106">
        <f t="shared" si="86"/>
        <v>0</v>
      </c>
      <c r="EL17" s="105" t="e">
        <f t="shared" si="87"/>
        <v>#DIV/0!</v>
      </c>
      <c r="EM17" s="94"/>
      <c r="EN17" s="94"/>
      <c r="EO17" s="95" t="e">
        <f t="shared" si="88"/>
        <v>#DIV/0!</v>
      </c>
      <c r="EP17" s="95">
        <f t="shared" si="89"/>
        <v>0</v>
      </c>
      <c r="EQ17" s="94"/>
      <c r="ER17" s="94"/>
      <c r="ES17" s="105" t="e">
        <f t="shared" si="90"/>
        <v>#DIV/0!</v>
      </c>
      <c r="ET17" s="106">
        <f t="shared" si="91"/>
        <v>0</v>
      </c>
      <c r="EU17" s="106">
        <f t="shared" si="92"/>
        <v>0</v>
      </c>
      <c r="EV17" s="105" t="e">
        <f t="shared" si="93"/>
        <v>#DIV/0!</v>
      </c>
      <c r="EW17" s="136"/>
      <c r="EX17" s="141"/>
      <c r="EY17" s="95" t="e">
        <f t="shared" si="94"/>
        <v>#DIV/0!</v>
      </c>
      <c r="EZ17" s="95">
        <f t="shared" si="95"/>
        <v>0</v>
      </c>
      <c r="FA17" s="153"/>
      <c r="FB17" s="153"/>
      <c r="FC17" s="105" t="e">
        <f t="shared" si="96"/>
        <v>#DIV/0!</v>
      </c>
      <c r="FD17" s="106">
        <f t="shared" si="97"/>
        <v>0</v>
      </c>
      <c r="FE17" s="106">
        <f t="shared" si="98"/>
        <v>0</v>
      </c>
      <c r="FF17" s="105" t="e">
        <f t="shared" si="99"/>
        <v>#DIV/0!</v>
      </c>
      <c r="FG17" s="94"/>
      <c r="FH17" s="94"/>
      <c r="FI17" s="95" t="e">
        <f t="shared" si="100"/>
        <v>#DIV/0!</v>
      </c>
      <c r="FJ17" s="95">
        <f t="shared" si="101"/>
        <v>0</v>
      </c>
      <c r="FK17" s="94"/>
      <c r="FL17" s="94"/>
      <c r="FM17" s="105" t="e">
        <f t="shared" si="102"/>
        <v>#DIV/0!</v>
      </c>
      <c r="FN17" s="106">
        <f t="shared" si="103"/>
        <v>0</v>
      </c>
      <c r="FO17" s="106">
        <f t="shared" si="104"/>
        <v>0</v>
      </c>
      <c r="FP17" s="105" t="e">
        <f t="shared" si="105"/>
        <v>#DIV/0!</v>
      </c>
      <c r="FQ17" s="163"/>
      <c r="FR17" s="163"/>
      <c r="FS17" s="95" t="e">
        <f t="shared" si="106"/>
        <v>#DIV/0!</v>
      </c>
      <c r="FT17" s="95">
        <f t="shared" si="107"/>
        <v>0</v>
      </c>
      <c r="FU17" s="166"/>
      <c r="FV17" s="166"/>
      <c r="FW17" s="105" t="e">
        <f t="shared" si="108"/>
        <v>#DIV/0!</v>
      </c>
      <c r="FX17" s="106">
        <f t="shared" si="109"/>
        <v>0</v>
      </c>
      <c r="FY17" s="106">
        <f t="shared" si="110"/>
        <v>0</v>
      </c>
      <c r="FZ17" s="105" t="e">
        <f t="shared" si="111"/>
        <v>#DIV/0!</v>
      </c>
    </row>
    <row r="18" spans="1:182" s="75" customFormat="1" ht="36" customHeight="1">
      <c r="A18" s="96" t="s">
        <v>95</v>
      </c>
      <c r="B18" s="93">
        <f t="shared" si="6"/>
        <v>7277.610193830188</v>
      </c>
      <c r="C18" s="94">
        <f t="shared" si="7"/>
        <v>6479.7680885232685</v>
      </c>
      <c r="D18" s="95">
        <f t="shared" si="0"/>
        <v>0.1231281882942738</v>
      </c>
      <c r="E18" s="95">
        <f t="shared" si="1"/>
        <v>0.0305</v>
      </c>
      <c r="F18" s="95">
        <f t="shared" si="2"/>
        <v>0.0223081315940936</v>
      </c>
      <c r="G18" s="94">
        <f t="shared" si="8"/>
        <v>5266.848984924529</v>
      </c>
      <c r="H18" s="94">
        <f t="shared" si="9"/>
        <v>4288.038458523268</v>
      </c>
      <c r="I18" s="105">
        <f t="shared" si="3"/>
        <v>0.22829999999999995</v>
      </c>
      <c r="J18" s="106">
        <f t="shared" si="4"/>
        <v>2010.7612089056593</v>
      </c>
      <c r="K18" s="106">
        <f t="shared" si="4"/>
        <v>2191.7296300000007</v>
      </c>
      <c r="L18" s="105">
        <f t="shared" si="10"/>
        <v>-0.0826</v>
      </c>
      <c r="M18" s="108">
        <v>4219.34</v>
      </c>
      <c r="N18" s="108">
        <v>4231.68</v>
      </c>
      <c r="O18" s="95">
        <f t="shared" si="11"/>
        <v>-0.002916099516031492</v>
      </c>
      <c r="P18" s="95">
        <f t="shared" si="12"/>
        <v>0.5797699914701494</v>
      </c>
      <c r="Q18" s="94">
        <v>2476.92</v>
      </c>
      <c r="R18" s="94">
        <v>2350.81</v>
      </c>
      <c r="S18" s="105">
        <f t="shared" si="5"/>
        <v>0.05360000000000009</v>
      </c>
      <c r="T18" s="106">
        <f t="shared" si="13"/>
        <v>1742.42</v>
      </c>
      <c r="U18" s="106">
        <f t="shared" si="14"/>
        <v>1880.8700000000003</v>
      </c>
      <c r="V18" s="105">
        <f t="shared" si="15"/>
        <v>-0.0736</v>
      </c>
      <c r="W18" s="94">
        <v>266.88158599999997</v>
      </c>
      <c r="X18" s="94">
        <v>160.53130952326768</v>
      </c>
      <c r="Y18" s="95">
        <f t="shared" si="16"/>
        <v>0.6624893099829706</v>
      </c>
      <c r="Z18" s="95">
        <f t="shared" si="17"/>
        <v>0.03667159670440399</v>
      </c>
      <c r="AA18" s="94">
        <v>252.76</v>
      </c>
      <c r="AB18" s="94">
        <v>152.1642285232677</v>
      </c>
      <c r="AC18" s="105">
        <f t="shared" si="18"/>
        <v>0.6611</v>
      </c>
      <c r="AD18" s="106">
        <f t="shared" si="112"/>
        <v>14.12158599999998</v>
      </c>
      <c r="AE18" s="106">
        <f t="shared" si="113"/>
        <v>8.367080999999985</v>
      </c>
      <c r="AF18" s="105">
        <f t="shared" si="114"/>
        <v>0.6878</v>
      </c>
      <c r="AG18" s="94">
        <v>169.1446018301887</v>
      </c>
      <c r="AH18" s="94">
        <v>0</v>
      </c>
      <c r="AI18" s="95" t="e">
        <f t="shared" si="22"/>
        <v>#DIV/0!</v>
      </c>
      <c r="AJ18" s="95">
        <f t="shared" si="23"/>
        <v>0.023241778183391314</v>
      </c>
      <c r="AK18" s="94">
        <v>160.13083692452832</v>
      </c>
      <c r="AL18" s="94">
        <v>0</v>
      </c>
      <c r="AM18" s="105" t="e">
        <f t="shared" si="24"/>
        <v>#DIV/0!</v>
      </c>
      <c r="AN18" s="106">
        <f t="shared" si="25"/>
        <v>9.013764905660366</v>
      </c>
      <c r="AO18" s="106">
        <f t="shared" si="26"/>
        <v>0</v>
      </c>
      <c r="AP18" s="105" t="e">
        <f t="shared" si="27"/>
        <v>#DIV/0!</v>
      </c>
      <c r="AQ18" s="117"/>
      <c r="AR18" s="115">
        <v>0</v>
      </c>
      <c r="AS18" s="95" t="e">
        <f t="shared" si="28"/>
        <v>#DIV/0!</v>
      </c>
      <c r="AT18" s="95">
        <f t="shared" si="29"/>
        <v>0</v>
      </c>
      <c r="AU18" s="116"/>
      <c r="AV18" s="116"/>
      <c r="AW18" s="105" t="e">
        <f t="shared" si="30"/>
        <v>#DIV/0!</v>
      </c>
      <c r="AX18" s="106">
        <f t="shared" si="31"/>
        <v>0</v>
      </c>
      <c r="AY18" s="106">
        <f t="shared" si="32"/>
        <v>0</v>
      </c>
      <c r="AZ18" s="105" t="e">
        <f t="shared" si="33"/>
        <v>#DIV/0!</v>
      </c>
      <c r="BA18" s="120">
        <v>488.2364</v>
      </c>
      <c r="BB18" s="120">
        <v>475.635</v>
      </c>
      <c r="BC18" s="95">
        <f t="shared" si="34"/>
        <v>0.0264938450702745</v>
      </c>
      <c r="BD18" s="95">
        <f t="shared" si="35"/>
        <v>0.06708746236696175</v>
      </c>
      <c r="BE18" s="94">
        <v>354.0501</v>
      </c>
      <c r="BF18" s="94">
        <v>242.6918</v>
      </c>
      <c r="BG18" s="105">
        <f t="shared" si="36"/>
        <v>0.4588000000000001</v>
      </c>
      <c r="BH18" s="106">
        <f t="shared" si="37"/>
        <v>134.18630000000002</v>
      </c>
      <c r="BI18" s="106">
        <f t="shared" si="38"/>
        <v>232.9432</v>
      </c>
      <c r="BJ18" s="105">
        <f t="shared" si="39"/>
        <v>-0.42400000000000004</v>
      </c>
      <c r="BK18" s="121">
        <v>108.77</v>
      </c>
      <c r="BL18" s="121">
        <v>127.43</v>
      </c>
      <c r="BM18" s="95">
        <f t="shared" si="40"/>
        <v>-0.14643333594914862</v>
      </c>
      <c r="BN18" s="95">
        <f t="shared" si="41"/>
        <v>0.014945840338111681</v>
      </c>
      <c r="BO18" s="94">
        <v>93.88</v>
      </c>
      <c r="BP18" s="94">
        <v>119.57</v>
      </c>
      <c r="BQ18" s="105">
        <f t="shared" si="42"/>
        <v>-0.21489999999999998</v>
      </c>
      <c r="BR18" s="106">
        <f t="shared" si="43"/>
        <v>14.89</v>
      </c>
      <c r="BS18" s="106">
        <f t="shared" si="44"/>
        <v>7.860000000000014</v>
      </c>
      <c r="BT18" s="105">
        <f t="shared" si="45"/>
        <v>0.8944000000000001</v>
      </c>
      <c r="BU18" s="125">
        <v>958.8227369999995</v>
      </c>
      <c r="BV18" s="125">
        <v>509.041779</v>
      </c>
      <c r="BW18" s="95">
        <f t="shared" si="46"/>
        <v>0.8835835810639807</v>
      </c>
      <c r="BX18" s="95">
        <f t="shared" si="47"/>
        <v>0.13174966939186578</v>
      </c>
      <c r="BY18" s="125">
        <v>937.5571229999995</v>
      </c>
      <c r="BZ18" s="125">
        <v>503.39243000000005</v>
      </c>
      <c r="CA18" s="105">
        <f t="shared" si="48"/>
        <v>0.8625</v>
      </c>
      <c r="CB18" s="106">
        <f t="shared" si="49"/>
        <v>21.265614000000028</v>
      </c>
      <c r="CC18" s="106">
        <f t="shared" si="50"/>
        <v>5.649348999999972</v>
      </c>
      <c r="CD18" s="105">
        <f t="shared" si="51"/>
        <v>2.7643</v>
      </c>
      <c r="CE18" s="94">
        <v>0</v>
      </c>
      <c r="CF18" s="94">
        <v>0</v>
      </c>
      <c r="CG18" s="95" t="e">
        <f t="shared" si="52"/>
        <v>#DIV/0!</v>
      </c>
      <c r="CH18" s="95">
        <f t="shared" si="53"/>
        <v>0</v>
      </c>
      <c r="CI18" s="94">
        <v>0</v>
      </c>
      <c r="CJ18" s="94">
        <v>0</v>
      </c>
      <c r="CK18" s="105" t="e">
        <f t="shared" si="54"/>
        <v>#DIV/0!</v>
      </c>
      <c r="CL18" s="106">
        <f t="shared" si="55"/>
        <v>0</v>
      </c>
      <c r="CM18" s="106">
        <f t="shared" si="56"/>
        <v>0</v>
      </c>
      <c r="CN18" s="105" t="e">
        <f t="shared" si="57"/>
        <v>#DIV/0!</v>
      </c>
      <c r="CO18" s="129">
        <v>415.469169</v>
      </c>
      <c r="CP18" s="129">
        <v>461.62</v>
      </c>
      <c r="CQ18" s="95">
        <f t="shared" si="58"/>
        <v>-0.09997580477448981</v>
      </c>
      <c r="CR18" s="95">
        <f t="shared" si="59"/>
        <v>0.05708868130258288</v>
      </c>
      <c r="CS18" s="94">
        <v>362.290825</v>
      </c>
      <c r="CT18" s="94">
        <v>411.22</v>
      </c>
      <c r="CU18" s="105">
        <f t="shared" si="60"/>
        <v>-0.119</v>
      </c>
      <c r="CV18" s="106">
        <f t="shared" si="61"/>
        <v>53.17834400000004</v>
      </c>
      <c r="CW18" s="106">
        <f t="shared" si="62"/>
        <v>50.39999999999998</v>
      </c>
      <c r="CX18" s="105">
        <f t="shared" si="63"/>
        <v>0.05509999999999993</v>
      </c>
      <c r="CY18" s="94">
        <v>650.9457</v>
      </c>
      <c r="CZ18" s="94">
        <v>513.83</v>
      </c>
      <c r="DA18" s="95">
        <f t="shared" si="64"/>
        <v>0.2668503201447949</v>
      </c>
      <c r="DB18" s="95">
        <f t="shared" si="65"/>
        <v>0.08944498024253328</v>
      </c>
      <c r="DC18" s="94">
        <v>629.2601</v>
      </c>
      <c r="DD18" s="94">
        <v>508.19</v>
      </c>
      <c r="DE18" s="105">
        <f t="shared" si="115"/>
        <v>0.23819999999999997</v>
      </c>
      <c r="DF18" s="106">
        <f t="shared" si="116"/>
        <v>21.685600000000022</v>
      </c>
      <c r="DG18" s="106">
        <f t="shared" si="117"/>
        <v>5.640000000000043</v>
      </c>
      <c r="DH18" s="105">
        <f t="shared" si="118"/>
        <v>2.845</v>
      </c>
      <c r="DI18" s="131">
        <v>0</v>
      </c>
      <c r="DJ18" s="131">
        <v>0</v>
      </c>
      <c r="DK18" s="95" t="e">
        <f t="shared" si="70"/>
        <v>#DIV/0!</v>
      </c>
      <c r="DL18" s="95">
        <f t="shared" si="71"/>
        <v>0</v>
      </c>
      <c r="DM18" s="94">
        <v>0</v>
      </c>
      <c r="DN18" s="94">
        <v>0</v>
      </c>
      <c r="DO18" s="105" t="e">
        <f t="shared" si="72"/>
        <v>#DIV/0!</v>
      </c>
      <c r="DP18" s="106">
        <f t="shared" si="73"/>
        <v>0</v>
      </c>
      <c r="DQ18" s="106">
        <f t="shared" si="74"/>
        <v>0</v>
      </c>
      <c r="DR18" s="105" t="e">
        <f t="shared" si="75"/>
        <v>#DIV/0!</v>
      </c>
      <c r="DS18" s="136"/>
      <c r="DT18" s="136"/>
      <c r="DU18" s="134" t="e">
        <f t="shared" si="76"/>
        <v>#DIV/0!</v>
      </c>
      <c r="DV18" s="95">
        <f t="shared" si="77"/>
        <v>0</v>
      </c>
      <c r="DW18" s="94"/>
      <c r="DX18" s="94"/>
      <c r="DY18" s="105" t="e">
        <f t="shared" si="78"/>
        <v>#DIV/0!</v>
      </c>
      <c r="DZ18" s="135">
        <f t="shared" si="79"/>
        <v>0</v>
      </c>
      <c r="EA18" s="143">
        <f t="shared" si="80"/>
        <v>0</v>
      </c>
      <c r="EB18" s="105" t="e">
        <f t="shared" si="81"/>
        <v>#DIV/0!</v>
      </c>
      <c r="EC18" s="94"/>
      <c r="ED18" s="94"/>
      <c r="EE18" s="95" t="e">
        <f t="shared" si="82"/>
        <v>#DIV/0!</v>
      </c>
      <c r="EF18" s="95">
        <f t="shared" si="83"/>
        <v>0</v>
      </c>
      <c r="EG18" s="94"/>
      <c r="EH18" s="94"/>
      <c r="EI18" s="105" t="e">
        <f t="shared" si="84"/>
        <v>#DIV/0!</v>
      </c>
      <c r="EJ18" s="106">
        <f t="shared" si="85"/>
        <v>0</v>
      </c>
      <c r="EK18" s="106">
        <f t="shared" si="86"/>
        <v>0</v>
      </c>
      <c r="EL18" s="105" t="e">
        <f t="shared" si="87"/>
        <v>#DIV/0!</v>
      </c>
      <c r="EM18" s="94"/>
      <c r="EN18" s="94"/>
      <c r="EO18" s="95" t="e">
        <f t="shared" si="88"/>
        <v>#DIV/0!</v>
      </c>
      <c r="EP18" s="95">
        <f t="shared" si="89"/>
        <v>0</v>
      </c>
      <c r="EQ18" s="94"/>
      <c r="ER18" s="94"/>
      <c r="ES18" s="105" t="e">
        <f t="shared" si="90"/>
        <v>#DIV/0!</v>
      </c>
      <c r="ET18" s="106">
        <f t="shared" si="91"/>
        <v>0</v>
      </c>
      <c r="EU18" s="106">
        <f t="shared" si="92"/>
        <v>0</v>
      </c>
      <c r="EV18" s="105" t="e">
        <f t="shared" si="93"/>
        <v>#DIV/0!</v>
      </c>
      <c r="EW18" s="136"/>
      <c r="EX18" s="141"/>
      <c r="EY18" s="95" t="e">
        <f t="shared" si="94"/>
        <v>#DIV/0!</v>
      </c>
      <c r="EZ18" s="95">
        <f t="shared" si="95"/>
        <v>0</v>
      </c>
      <c r="FA18" s="153"/>
      <c r="FB18" s="153"/>
      <c r="FC18" s="105" t="e">
        <f t="shared" si="96"/>
        <v>#DIV/0!</v>
      </c>
      <c r="FD18" s="106">
        <f t="shared" si="97"/>
        <v>0</v>
      </c>
      <c r="FE18" s="106">
        <f t="shared" si="98"/>
        <v>0</v>
      </c>
      <c r="FF18" s="105" t="e">
        <f t="shared" si="99"/>
        <v>#DIV/0!</v>
      </c>
      <c r="FG18" s="94"/>
      <c r="FH18" s="94"/>
      <c r="FI18" s="95" t="e">
        <f t="shared" si="100"/>
        <v>#DIV/0!</v>
      </c>
      <c r="FJ18" s="95">
        <f t="shared" si="101"/>
        <v>0</v>
      </c>
      <c r="FK18" s="94"/>
      <c r="FL18" s="94"/>
      <c r="FM18" s="105" t="e">
        <f t="shared" si="102"/>
        <v>#DIV/0!</v>
      </c>
      <c r="FN18" s="106">
        <f t="shared" si="103"/>
        <v>0</v>
      </c>
      <c r="FO18" s="106">
        <f t="shared" si="104"/>
        <v>0</v>
      </c>
      <c r="FP18" s="105" t="e">
        <f t="shared" si="105"/>
        <v>#DIV/0!</v>
      </c>
      <c r="FQ18" s="163"/>
      <c r="FR18" s="163"/>
      <c r="FS18" s="95" t="e">
        <f t="shared" si="106"/>
        <v>#DIV/0!</v>
      </c>
      <c r="FT18" s="95">
        <f t="shared" si="107"/>
        <v>0</v>
      </c>
      <c r="FU18" s="166"/>
      <c r="FV18" s="166"/>
      <c r="FW18" s="105" t="e">
        <f t="shared" si="108"/>
        <v>#DIV/0!</v>
      </c>
      <c r="FX18" s="106">
        <f t="shared" si="109"/>
        <v>0</v>
      </c>
      <c r="FY18" s="106">
        <f t="shared" si="110"/>
        <v>0</v>
      </c>
      <c r="FZ18" s="105" t="e">
        <f t="shared" si="111"/>
        <v>#DIV/0!</v>
      </c>
    </row>
    <row r="19" spans="1:182" s="75" customFormat="1" ht="36" customHeight="1">
      <c r="A19" s="96" t="s">
        <v>96</v>
      </c>
      <c r="B19" s="93">
        <f t="shared" si="6"/>
        <v>24055.713333339616</v>
      </c>
      <c r="C19" s="94">
        <f t="shared" si="7"/>
        <v>18448.00655255139</v>
      </c>
      <c r="D19" s="95">
        <f t="shared" si="0"/>
        <v>0.3039735900360829</v>
      </c>
      <c r="E19" s="95">
        <f t="shared" si="1"/>
        <v>0.2142</v>
      </c>
      <c r="F19" s="95">
        <f t="shared" si="2"/>
        <v>0.07373821959918699</v>
      </c>
      <c r="G19" s="94">
        <f t="shared" si="8"/>
        <v>14931.154314943396</v>
      </c>
      <c r="H19" s="94">
        <f t="shared" si="9"/>
        <v>11023.759060494787</v>
      </c>
      <c r="I19" s="105">
        <f t="shared" si="3"/>
        <v>0.35450000000000004</v>
      </c>
      <c r="J19" s="106">
        <f t="shared" si="4"/>
        <v>9124.55901839622</v>
      </c>
      <c r="K19" s="106">
        <f t="shared" si="4"/>
        <v>7424.247492056602</v>
      </c>
      <c r="L19" s="105">
        <f t="shared" si="10"/>
        <v>0.2290000000000001</v>
      </c>
      <c r="M19" s="108">
        <v>11126.44</v>
      </c>
      <c r="N19" s="108">
        <v>10349.96</v>
      </c>
      <c r="O19" s="95">
        <f t="shared" si="11"/>
        <v>0.07502251216429837</v>
      </c>
      <c r="P19" s="95">
        <f t="shared" si="12"/>
        <v>0.46252795940079217</v>
      </c>
      <c r="Q19" s="94">
        <v>5072.18</v>
      </c>
      <c r="R19" s="94">
        <v>4293.46</v>
      </c>
      <c r="S19" s="105">
        <f t="shared" si="5"/>
        <v>0.1814</v>
      </c>
      <c r="T19" s="106">
        <f t="shared" si="13"/>
        <v>6054.26</v>
      </c>
      <c r="U19" s="106">
        <f t="shared" si="14"/>
        <v>6056.499999999999</v>
      </c>
      <c r="V19" s="105">
        <f t="shared" si="15"/>
        <v>-0.00039999999999995595</v>
      </c>
      <c r="W19" s="94">
        <v>1461.6360589999922</v>
      </c>
      <c r="X19" s="94">
        <v>1395.3523973815802</v>
      </c>
      <c r="Y19" s="95">
        <f t="shared" si="16"/>
        <v>0.04750316962424348</v>
      </c>
      <c r="Z19" s="95">
        <f t="shared" si="17"/>
        <v>0.06076045381594492</v>
      </c>
      <c r="AA19" s="94">
        <v>1385.12</v>
      </c>
      <c r="AB19" s="94">
        <v>1285.9715903815802</v>
      </c>
      <c r="AC19" s="105">
        <f t="shared" si="18"/>
        <v>0.07709999999999995</v>
      </c>
      <c r="AD19" s="106">
        <f t="shared" si="112"/>
        <v>76.51605899999231</v>
      </c>
      <c r="AE19" s="106">
        <f t="shared" si="113"/>
        <v>109.380807</v>
      </c>
      <c r="AF19" s="105">
        <f t="shared" si="114"/>
        <v>-0.3005</v>
      </c>
      <c r="AG19" s="94">
        <v>1397.2659337358489</v>
      </c>
      <c r="AH19" s="94">
        <v>1491.8478531698113</v>
      </c>
      <c r="AI19" s="95">
        <f t="shared" si="22"/>
        <v>-0.06339917253156815</v>
      </c>
      <c r="AJ19" s="95">
        <f t="shared" si="23"/>
        <v>0.058084577013949173</v>
      </c>
      <c r="AK19" s="94">
        <v>1232.2162361698113</v>
      </c>
      <c r="AL19" s="94">
        <v>1098.2948471132077</v>
      </c>
      <c r="AM19" s="105">
        <f t="shared" si="24"/>
        <v>0.1218999999999999</v>
      </c>
      <c r="AN19" s="106">
        <f t="shared" si="25"/>
        <v>165.0496975660376</v>
      </c>
      <c r="AO19" s="106">
        <f t="shared" si="26"/>
        <v>393.55300605660364</v>
      </c>
      <c r="AP19" s="105">
        <f t="shared" si="27"/>
        <v>-0.5806</v>
      </c>
      <c r="AQ19" s="117">
        <v>47.86</v>
      </c>
      <c r="AR19" s="115">
        <v>68.81</v>
      </c>
      <c r="AS19" s="95">
        <f t="shared" si="28"/>
        <v>-0.3044615608196483</v>
      </c>
      <c r="AT19" s="95">
        <f t="shared" si="29"/>
        <v>0.0019895481516928964</v>
      </c>
      <c r="AU19" s="116">
        <v>36.82</v>
      </c>
      <c r="AV19" s="116">
        <v>49.15</v>
      </c>
      <c r="AW19" s="105">
        <f t="shared" si="30"/>
        <v>-0.2509</v>
      </c>
      <c r="AX19" s="106">
        <f t="shared" si="31"/>
        <v>11.04</v>
      </c>
      <c r="AY19" s="106">
        <f t="shared" si="32"/>
        <v>19.660000000000004</v>
      </c>
      <c r="AZ19" s="105">
        <f t="shared" si="33"/>
        <v>-0.4385</v>
      </c>
      <c r="BA19" s="120">
        <v>1407.0216</v>
      </c>
      <c r="BB19" s="120">
        <v>1686.4752</v>
      </c>
      <c r="BC19" s="95">
        <f t="shared" si="34"/>
        <v>-0.16570276278002785</v>
      </c>
      <c r="BD19" s="95">
        <f t="shared" si="35"/>
        <v>0.05849012168140372</v>
      </c>
      <c r="BE19" s="94">
        <v>1208.4008</v>
      </c>
      <c r="BF19" s="94">
        <v>1554.2968</v>
      </c>
      <c r="BG19" s="105">
        <f t="shared" si="36"/>
        <v>-0.22250000000000003</v>
      </c>
      <c r="BH19" s="106">
        <f t="shared" si="37"/>
        <v>198.62080000000014</v>
      </c>
      <c r="BI19" s="106">
        <f t="shared" si="38"/>
        <v>132.1784</v>
      </c>
      <c r="BJ19" s="105">
        <f t="shared" si="39"/>
        <v>0.5026999999999999</v>
      </c>
      <c r="BK19" s="121">
        <v>85.33</v>
      </c>
      <c r="BL19" s="121">
        <v>120.22</v>
      </c>
      <c r="BM19" s="95">
        <f t="shared" si="40"/>
        <v>-0.2902179337880552</v>
      </c>
      <c r="BN19" s="95">
        <f t="shared" si="41"/>
        <v>0.00354718227714072</v>
      </c>
      <c r="BO19" s="94">
        <v>77.93</v>
      </c>
      <c r="BP19" s="94">
        <v>108.71</v>
      </c>
      <c r="BQ19" s="105">
        <f t="shared" si="42"/>
        <v>-0.2831</v>
      </c>
      <c r="BR19" s="106">
        <f t="shared" si="43"/>
        <v>7.3999999999999915</v>
      </c>
      <c r="BS19" s="106">
        <f t="shared" si="44"/>
        <v>11.509999999999991</v>
      </c>
      <c r="BT19" s="105">
        <f t="shared" si="45"/>
        <v>-0.3571</v>
      </c>
      <c r="BU19" s="125">
        <v>598.2385599999998</v>
      </c>
      <c r="BV19" s="125">
        <v>615.963982</v>
      </c>
      <c r="BW19" s="95">
        <f t="shared" si="46"/>
        <v>-0.02877671831142914</v>
      </c>
      <c r="BX19" s="95">
        <f t="shared" si="47"/>
        <v>0.0248688763334605</v>
      </c>
      <c r="BY19" s="125">
        <v>585.4579419999998</v>
      </c>
      <c r="BZ19" s="125">
        <v>601.986588</v>
      </c>
      <c r="CA19" s="105">
        <f t="shared" si="48"/>
        <v>-0.02749999999999997</v>
      </c>
      <c r="CB19" s="106">
        <f t="shared" si="49"/>
        <v>12.780618000000004</v>
      </c>
      <c r="CC19" s="106">
        <f t="shared" si="50"/>
        <v>13.977394000000004</v>
      </c>
      <c r="CD19" s="105">
        <f t="shared" si="51"/>
        <v>-0.08560000000000001</v>
      </c>
      <c r="CE19" s="94">
        <v>0</v>
      </c>
      <c r="CF19" s="94">
        <v>0</v>
      </c>
      <c r="CG19" s="95" t="e">
        <f t="shared" si="52"/>
        <v>#DIV/0!</v>
      </c>
      <c r="CH19" s="95">
        <f t="shared" si="53"/>
        <v>0</v>
      </c>
      <c r="CI19" s="94">
        <v>0</v>
      </c>
      <c r="CJ19" s="94">
        <v>0</v>
      </c>
      <c r="CK19" s="105" t="e">
        <f t="shared" si="54"/>
        <v>#DIV/0!</v>
      </c>
      <c r="CL19" s="106">
        <f t="shared" si="55"/>
        <v>0</v>
      </c>
      <c r="CM19" s="106">
        <f t="shared" si="56"/>
        <v>0</v>
      </c>
      <c r="CN19" s="105" t="e">
        <f t="shared" si="57"/>
        <v>#DIV/0!</v>
      </c>
      <c r="CO19" s="129">
        <v>2798.430033</v>
      </c>
      <c r="CP19" s="129">
        <v>1598.4</v>
      </c>
      <c r="CQ19" s="95">
        <f t="shared" si="58"/>
        <v>0.7507695401651652</v>
      </c>
      <c r="CR19" s="95">
        <f t="shared" si="59"/>
        <v>0.11633120141657002</v>
      </c>
      <c r="CS19" s="94">
        <v>1160.169457</v>
      </c>
      <c r="CT19" s="94">
        <v>1161.53</v>
      </c>
      <c r="CU19" s="105">
        <f t="shared" si="60"/>
        <v>-0.0011999999999999789</v>
      </c>
      <c r="CV19" s="106">
        <f t="shared" si="61"/>
        <v>1638.2605760000001</v>
      </c>
      <c r="CW19" s="106">
        <f t="shared" si="62"/>
        <v>436.8700000000001</v>
      </c>
      <c r="CX19" s="105">
        <f t="shared" si="63"/>
        <v>2.75</v>
      </c>
      <c r="CY19" s="94">
        <v>492.5952</v>
      </c>
      <c r="CZ19" s="94">
        <v>648.16</v>
      </c>
      <c r="DA19" s="95">
        <f t="shared" si="64"/>
        <v>-0.24000987410515923</v>
      </c>
      <c r="DB19" s="95">
        <f t="shared" si="65"/>
        <v>0.020477264306159478</v>
      </c>
      <c r="DC19" s="94">
        <v>443.8675</v>
      </c>
      <c r="DD19" s="94">
        <v>601</v>
      </c>
      <c r="DE19" s="105">
        <f t="shared" si="115"/>
        <v>-0.26149999999999995</v>
      </c>
      <c r="DF19" s="106">
        <f t="shared" si="116"/>
        <v>48.72769999999997</v>
      </c>
      <c r="DG19" s="106">
        <f t="shared" si="117"/>
        <v>47.15999999999997</v>
      </c>
      <c r="DH19" s="105">
        <f t="shared" si="118"/>
        <v>0.033199999999999896</v>
      </c>
      <c r="DI19" s="131">
        <v>0</v>
      </c>
      <c r="DJ19" s="131">
        <v>0</v>
      </c>
      <c r="DK19" s="95" t="e">
        <f t="shared" si="70"/>
        <v>#DIV/0!</v>
      </c>
      <c r="DL19" s="95">
        <f t="shared" si="71"/>
        <v>0</v>
      </c>
      <c r="DM19" s="94">
        <v>0</v>
      </c>
      <c r="DN19" s="94">
        <v>0</v>
      </c>
      <c r="DO19" s="105" t="e">
        <f t="shared" si="72"/>
        <v>#DIV/0!</v>
      </c>
      <c r="DP19" s="106">
        <f t="shared" si="73"/>
        <v>0</v>
      </c>
      <c r="DQ19" s="106">
        <f t="shared" si="74"/>
        <v>0</v>
      </c>
      <c r="DR19" s="105" t="e">
        <f t="shared" si="75"/>
        <v>#DIV/0!</v>
      </c>
      <c r="DS19" s="136"/>
      <c r="DT19" s="136"/>
      <c r="DU19" s="134" t="e">
        <f t="shared" si="76"/>
        <v>#DIV/0!</v>
      </c>
      <c r="DV19" s="95">
        <f t="shared" si="77"/>
        <v>0</v>
      </c>
      <c r="DW19" s="94"/>
      <c r="DX19" s="94"/>
      <c r="DY19" s="105" t="e">
        <f t="shared" si="78"/>
        <v>#DIV/0!</v>
      </c>
      <c r="DZ19" s="135">
        <f t="shared" si="79"/>
        <v>0</v>
      </c>
      <c r="EA19" s="143">
        <f t="shared" si="80"/>
        <v>0</v>
      </c>
      <c r="EB19" s="105" t="e">
        <f t="shared" si="81"/>
        <v>#DIV/0!</v>
      </c>
      <c r="EC19" s="94"/>
      <c r="ED19" s="94"/>
      <c r="EE19" s="95" t="e">
        <f t="shared" si="82"/>
        <v>#DIV/0!</v>
      </c>
      <c r="EF19" s="95">
        <f t="shared" si="83"/>
        <v>0</v>
      </c>
      <c r="EG19" s="94"/>
      <c r="EH19" s="94"/>
      <c r="EI19" s="105" t="e">
        <f t="shared" si="84"/>
        <v>#DIV/0!</v>
      </c>
      <c r="EJ19" s="106">
        <f t="shared" si="85"/>
        <v>0</v>
      </c>
      <c r="EK19" s="106">
        <f t="shared" si="86"/>
        <v>0</v>
      </c>
      <c r="EL19" s="105" t="e">
        <f t="shared" si="87"/>
        <v>#DIV/0!</v>
      </c>
      <c r="EM19" s="94"/>
      <c r="EN19" s="94"/>
      <c r="EO19" s="95" t="e">
        <f t="shared" si="88"/>
        <v>#DIV/0!</v>
      </c>
      <c r="EP19" s="95">
        <f t="shared" si="89"/>
        <v>0</v>
      </c>
      <c r="EQ19" s="94"/>
      <c r="ER19" s="94"/>
      <c r="ES19" s="105" t="e">
        <f t="shared" si="90"/>
        <v>#DIV/0!</v>
      </c>
      <c r="ET19" s="106">
        <f t="shared" si="91"/>
        <v>0</v>
      </c>
      <c r="EU19" s="106">
        <f t="shared" si="92"/>
        <v>0</v>
      </c>
      <c r="EV19" s="105" t="e">
        <f t="shared" si="93"/>
        <v>#DIV/0!</v>
      </c>
      <c r="EW19" s="148">
        <v>258.33594760377366</v>
      </c>
      <c r="EX19" s="141">
        <v>327.9471199999996</v>
      </c>
      <c r="EY19" s="95">
        <f t="shared" si="94"/>
        <v>-0.21230000000000004</v>
      </c>
      <c r="EZ19" s="95">
        <f t="shared" si="95"/>
        <v>0.010739068263078163</v>
      </c>
      <c r="FA19" s="149">
        <v>175.4623797735849</v>
      </c>
      <c r="FB19" s="150">
        <v>229.08923499999972</v>
      </c>
      <c r="FC19" s="105">
        <f t="shared" si="96"/>
        <v>-0.23409999999999997</v>
      </c>
      <c r="FD19" s="106">
        <f t="shared" si="97"/>
        <v>82.87356783018876</v>
      </c>
      <c r="FE19" s="106">
        <f t="shared" si="98"/>
        <v>98.85788499999987</v>
      </c>
      <c r="FF19" s="105">
        <f t="shared" si="99"/>
        <v>-0.16169999999999995</v>
      </c>
      <c r="FG19" s="94"/>
      <c r="FH19" s="94"/>
      <c r="FI19" s="95" t="e">
        <f t="shared" si="100"/>
        <v>#DIV/0!</v>
      </c>
      <c r="FJ19" s="95">
        <f t="shared" si="101"/>
        <v>0</v>
      </c>
      <c r="FK19" s="94"/>
      <c r="FL19" s="94"/>
      <c r="FM19" s="105" t="e">
        <f t="shared" si="102"/>
        <v>#DIV/0!</v>
      </c>
      <c r="FN19" s="106">
        <f t="shared" si="103"/>
        <v>0</v>
      </c>
      <c r="FO19" s="106">
        <f t="shared" si="104"/>
        <v>0</v>
      </c>
      <c r="FP19" s="105" t="e">
        <f t="shared" si="105"/>
        <v>#DIV/0!</v>
      </c>
      <c r="FQ19" s="163">
        <v>4382.56</v>
      </c>
      <c r="FR19" s="163">
        <v>144.87</v>
      </c>
      <c r="FS19" s="95">
        <f t="shared" si="106"/>
        <v>29.2517</v>
      </c>
      <c r="FT19" s="95">
        <f t="shared" si="107"/>
        <v>0.18218374733980822</v>
      </c>
      <c r="FU19" s="166">
        <v>3553.53</v>
      </c>
      <c r="FV19" s="166">
        <v>40.27</v>
      </c>
      <c r="FW19" s="105">
        <f t="shared" si="108"/>
        <v>87.2426</v>
      </c>
      <c r="FX19" s="106">
        <f t="shared" si="109"/>
        <v>829.0300000000002</v>
      </c>
      <c r="FY19" s="106">
        <f t="shared" si="110"/>
        <v>104.6</v>
      </c>
      <c r="FZ19" s="105">
        <f t="shared" si="111"/>
        <v>6.9257</v>
      </c>
    </row>
    <row r="20" spans="1:182" s="76" customFormat="1" ht="36" customHeight="1">
      <c r="A20" s="96" t="s">
        <v>97</v>
      </c>
      <c r="B20" s="93">
        <f t="shared" si="6"/>
        <v>15328.213990603768</v>
      </c>
      <c r="C20" s="94">
        <f t="shared" si="7"/>
        <v>13266.344157144867</v>
      </c>
      <c r="D20" s="95">
        <f t="shared" si="0"/>
        <v>0.15542110238022414</v>
      </c>
      <c r="E20" s="95">
        <f t="shared" si="1"/>
        <v>0.0788</v>
      </c>
      <c r="F20" s="95">
        <f t="shared" si="2"/>
        <v>0.046985728240117694</v>
      </c>
      <c r="G20" s="94">
        <f t="shared" si="8"/>
        <v>11085.99744079245</v>
      </c>
      <c r="H20" s="94">
        <f t="shared" si="9"/>
        <v>10553.68076722034</v>
      </c>
      <c r="I20" s="105">
        <f t="shared" si="3"/>
        <v>0.0504</v>
      </c>
      <c r="J20" s="106">
        <f t="shared" si="4"/>
        <v>4242.216549811319</v>
      </c>
      <c r="K20" s="106">
        <f t="shared" si="4"/>
        <v>2712.663389924528</v>
      </c>
      <c r="L20" s="105">
        <f t="shared" si="10"/>
        <v>0.5639000000000001</v>
      </c>
      <c r="M20" s="108">
        <v>8329.6</v>
      </c>
      <c r="N20" s="108">
        <v>6225.29</v>
      </c>
      <c r="O20" s="95">
        <f t="shared" si="11"/>
        <v>0.3380260196713728</v>
      </c>
      <c r="P20" s="95">
        <f t="shared" si="12"/>
        <v>0.5434162130764918</v>
      </c>
      <c r="Q20" s="94">
        <v>5033.62</v>
      </c>
      <c r="R20" s="94">
        <v>4234.09</v>
      </c>
      <c r="S20" s="105">
        <f t="shared" si="5"/>
        <v>0.18880000000000008</v>
      </c>
      <c r="T20" s="106">
        <f t="shared" si="13"/>
        <v>3295.9800000000005</v>
      </c>
      <c r="U20" s="106">
        <f t="shared" si="14"/>
        <v>1991.1999999999998</v>
      </c>
      <c r="V20" s="105">
        <f t="shared" si="15"/>
        <v>0.6553</v>
      </c>
      <c r="W20" s="94">
        <v>1199.5124939999978</v>
      </c>
      <c r="X20" s="94">
        <v>992.5397196826052</v>
      </c>
      <c r="Y20" s="95">
        <f t="shared" si="16"/>
        <v>0.20852845504619041</v>
      </c>
      <c r="Z20" s="95">
        <f t="shared" si="17"/>
        <v>0.07825520277413284</v>
      </c>
      <c r="AA20" s="94">
        <v>1124.92</v>
      </c>
      <c r="AB20" s="94">
        <v>927.3866446826052</v>
      </c>
      <c r="AC20" s="105">
        <f t="shared" si="18"/>
        <v>0.21300000000000008</v>
      </c>
      <c r="AD20" s="106">
        <f t="shared" si="112"/>
        <v>74.59249399999771</v>
      </c>
      <c r="AE20" s="106">
        <f t="shared" si="113"/>
        <v>65.15307500000006</v>
      </c>
      <c r="AF20" s="105">
        <f t="shared" si="114"/>
        <v>0.14490000000000003</v>
      </c>
      <c r="AG20" s="94">
        <v>2493.2090106603746</v>
      </c>
      <c r="AH20" s="94">
        <v>2409.843373462263</v>
      </c>
      <c r="AI20" s="95">
        <f t="shared" si="22"/>
        <v>0.03459379896475954</v>
      </c>
      <c r="AJ20" s="95">
        <f t="shared" si="23"/>
        <v>0.16265489326993463</v>
      </c>
      <c r="AK20" s="94">
        <v>2302.1373761320733</v>
      </c>
      <c r="AL20" s="94">
        <v>2243.6202815377346</v>
      </c>
      <c r="AM20" s="105">
        <f t="shared" si="24"/>
        <v>0.026100000000000012</v>
      </c>
      <c r="AN20" s="106">
        <f t="shared" si="25"/>
        <v>191.07163452830127</v>
      </c>
      <c r="AO20" s="106">
        <f t="shared" si="26"/>
        <v>166.2230919245285</v>
      </c>
      <c r="AP20" s="105">
        <f t="shared" si="27"/>
        <v>0.14949999999999997</v>
      </c>
      <c r="AQ20" s="117">
        <v>263.96</v>
      </c>
      <c r="AR20" s="115">
        <v>307.63</v>
      </c>
      <c r="AS20" s="95">
        <f t="shared" si="28"/>
        <v>-0.14195624613984337</v>
      </c>
      <c r="AT20" s="95">
        <f t="shared" si="29"/>
        <v>0.017220532030790287</v>
      </c>
      <c r="AU20" s="116">
        <v>164.48</v>
      </c>
      <c r="AV20" s="116">
        <v>197.01</v>
      </c>
      <c r="AW20" s="105">
        <f t="shared" si="30"/>
        <v>-0.16510000000000002</v>
      </c>
      <c r="AX20" s="106">
        <f t="shared" si="31"/>
        <v>99.47999999999999</v>
      </c>
      <c r="AY20" s="106">
        <f t="shared" si="32"/>
        <v>110.62</v>
      </c>
      <c r="AZ20" s="105">
        <f t="shared" si="33"/>
        <v>-0.10070000000000001</v>
      </c>
      <c r="BA20" s="120">
        <v>820.7723</v>
      </c>
      <c r="BB20" s="120">
        <v>635.3079</v>
      </c>
      <c r="BC20" s="95">
        <f t="shared" si="34"/>
        <v>0.2919283704798885</v>
      </c>
      <c r="BD20" s="95">
        <f t="shared" si="35"/>
        <v>0.053546505842307225</v>
      </c>
      <c r="BE20" s="94">
        <v>627.9697</v>
      </c>
      <c r="BF20" s="94">
        <v>603.4933</v>
      </c>
      <c r="BG20" s="105">
        <f t="shared" si="36"/>
        <v>0.04059999999999997</v>
      </c>
      <c r="BH20" s="106">
        <f t="shared" si="37"/>
        <v>192.80259999999998</v>
      </c>
      <c r="BI20" s="106">
        <f t="shared" si="38"/>
        <v>31.81460000000004</v>
      </c>
      <c r="BJ20" s="105">
        <f t="shared" si="39"/>
        <v>5.0602</v>
      </c>
      <c r="BK20" s="121">
        <v>123.88</v>
      </c>
      <c r="BL20" s="121">
        <v>215.5</v>
      </c>
      <c r="BM20" s="95">
        <f t="shared" si="40"/>
        <v>-0.42515081206496524</v>
      </c>
      <c r="BN20" s="95">
        <f t="shared" si="41"/>
        <v>0.008081828716374832</v>
      </c>
      <c r="BO20" s="94">
        <v>123.1</v>
      </c>
      <c r="BP20" s="94">
        <v>207.56</v>
      </c>
      <c r="BQ20" s="105">
        <f t="shared" si="42"/>
        <v>-0.40690000000000004</v>
      </c>
      <c r="BR20" s="106">
        <f t="shared" si="43"/>
        <v>0.7800000000000011</v>
      </c>
      <c r="BS20" s="106">
        <f t="shared" si="44"/>
        <v>7.939999999999998</v>
      </c>
      <c r="BT20" s="105">
        <f t="shared" si="45"/>
        <v>-0.9018</v>
      </c>
      <c r="BU20" s="94"/>
      <c r="BV20" s="94"/>
      <c r="BW20" s="95" t="e">
        <f t="shared" si="46"/>
        <v>#DIV/0!</v>
      </c>
      <c r="BX20" s="95">
        <f t="shared" si="47"/>
        <v>0</v>
      </c>
      <c r="BY20" s="94"/>
      <c r="BZ20" s="94"/>
      <c r="CA20" s="105" t="e">
        <f t="shared" si="48"/>
        <v>#DIV/0!</v>
      </c>
      <c r="CB20" s="106">
        <f t="shared" si="49"/>
        <v>0</v>
      </c>
      <c r="CC20" s="106">
        <f t="shared" si="50"/>
        <v>0</v>
      </c>
      <c r="CD20" s="105" t="e">
        <f t="shared" si="51"/>
        <v>#DIV/0!</v>
      </c>
      <c r="CE20" s="94">
        <v>0</v>
      </c>
      <c r="CF20" s="94">
        <v>0</v>
      </c>
      <c r="CG20" s="95" t="e">
        <f t="shared" si="52"/>
        <v>#DIV/0!</v>
      </c>
      <c r="CH20" s="95">
        <f t="shared" si="53"/>
        <v>0</v>
      </c>
      <c r="CI20" s="94">
        <v>0</v>
      </c>
      <c r="CJ20" s="94">
        <v>0</v>
      </c>
      <c r="CK20" s="105" t="e">
        <f t="shared" si="54"/>
        <v>#DIV/0!</v>
      </c>
      <c r="CL20" s="106">
        <f t="shared" si="55"/>
        <v>0</v>
      </c>
      <c r="CM20" s="106">
        <f t="shared" si="56"/>
        <v>0</v>
      </c>
      <c r="CN20" s="105" t="e">
        <f t="shared" si="57"/>
        <v>#DIV/0!</v>
      </c>
      <c r="CO20" s="129">
        <v>1403.260452</v>
      </c>
      <c r="CP20" s="129">
        <v>1416.64</v>
      </c>
      <c r="CQ20" s="95">
        <f t="shared" si="58"/>
        <v>-0.009444564603569088</v>
      </c>
      <c r="CR20" s="95">
        <f t="shared" si="59"/>
        <v>0.09154755099714826</v>
      </c>
      <c r="CS20" s="94">
        <v>1064.161913</v>
      </c>
      <c r="CT20" s="94">
        <v>1262.79</v>
      </c>
      <c r="CU20" s="105">
        <f t="shared" si="60"/>
        <v>-0.1573</v>
      </c>
      <c r="CV20" s="106">
        <f t="shared" si="61"/>
        <v>339.0985390000001</v>
      </c>
      <c r="CW20" s="106">
        <f t="shared" si="62"/>
        <v>153.85000000000014</v>
      </c>
      <c r="CX20" s="105">
        <f t="shared" si="63"/>
        <v>1.2041</v>
      </c>
      <c r="CY20" s="94">
        <v>413.4314</v>
      </c>
      <c r="CZ20" s="94">
        <v>618.1</v>
      </c>
      <c r="DA20" s="95">
        <f t="shared" si="64"/>
        <v>-0.3311253842420321</v>
      </c>
      <c r="DB20" s="95">
        <f t="shared" si="65"/>
        <v>0.0269719225118748</v>
      </c>
      <c r="DC20" s="94">
        <v>385.8094</v>
      </c>
      <c r="DD20" s="94">
        <v>599.77</v>
      </c>
      <c r="DE20" s="105">
        <f t="shared" si="115"/>
        <v>-0.3567</v>
      </c>
      <c r="DF20" s="106">
        <f t="shared" si="116"/>
        <v>27.622000000000014</v>
      </c>
      <c r="DG20" s="106">
        <f t="shared" si="117"/>
        <v>18.33000000000004</v>
      </c>
      <c r="DH20" s="105">
        <f t="shared" si="118"/>
        <v>0.5068999999999999</v>
      </c>
      <c r="DI20" s="131">
        <v>0</v>
      </c>
      <c r="DJ20" s="131">
        <v>0</v>
      </c>
      <c r="DK20" s="95" t="e">
        <f t="shared" si="70"/>
        <v>#DIV/0!</v>
      </c>
      <c r="DL20" s="95">
        <f t="shared" si="71"/>
        <v>0</v>
      </c>
      <c r="DM20" s="94">
        <v>0</v>
      </c>
      <c r="DN20" s="94">
        <v>0</v>
      </c>
      <c r="DO20" s="105" t="e">
        <f t="shared" si="72"/>
        <v>#DIV/0!</v>
      </c>
      <c r="DP20" s="106">
        <f t="shared" si="73"/>
        <v>0</v>
      </c>
      <c r="DQ20" s="106">
        <f t="shared" si="74"/>
        <v>0</v>
      </c>
      <c r="DR20" s="105" t="e">
        <f t="shared" si="75"/>
        <v>#DIV/0!</v>
      </c>
      <c r="DS20" s="136"/>
      <c r="DT20" s="136"/>
      <c r="DU20" s="134" t="e">
        <f t="shared" si="76"/>
        <v>#DIV/0!</v>
      </c>
      <c r="DV20" s="95">
        <f t="shared" si="77"/>
        <v>0</v>
      </c>
      <c r="DW20" s="94"/>
      <c r="DX20" s="94"/>
      <c r="DY20" s="105" t="e">
        <f t="shared" si="78"/>
        <v>#DIV/0!</v>
      </c>
      <c r="DZ20" s="135">
        <f t="shared" si="79"/>
        <v>0</v>
      </c>
      <c r="EA20" s="143">
        <f t="shared" si="80"/>
        <v>0</v>
      </c>
      <c r="EB20" s="105" t="e">
        <f t="shared" si="81"/>
        <v>#DIV/0!</v>
      </c>
      <c r="EC20" s="94"/>
      <c r="ED20" s="94"/>
      <c r="EE20" s="95" t="e">
        <f t="shared" si="82"/>
        <v>#DIV/0!</v>
      </c>
      <c r="EF20" s="95">
        <f t="shared" si="83"/>
        <v>0</v>
      </c>
      <c r="EG20" s="94"/>
      <c r="EH20" s="94"/>
      <c r="EI20" s="105" t="e">
        <f t="shared" si="84"/>
        <v>#DIV/0!</v>
      </c>
      <c r="EJ20" s="106">
        <f t="shared" si="85"/>
        <v>0</v>
      </c>
      <c r="EK20" s="106">
        <f t="shared" si="86"/>
        <v>0</v>
      </c>
      <c r="EL20" s="105" t="e">
        <f t="shared" si="87"/>
        <v>#DIV/0!</v>
      </c>
      <c r="EM20" s="94"/>
      <c r="EN20" s="94"/>
      <c r="EO20" s="95" t="e">
        <f t="shared" si="88"/>
        <v>#DIV/0!</v>
      </c>
      <c r="EP20" s="95">
        <f t="shared" si="89"/>
        <v>0</v>
      </c>
      <c r="EQ20" s="94"/>
      <c r="ER20" s="94"/>
      <c r="ES20" s="105" t="e">
        <f t="shared" si="90"/>
        <v>#DIV/0!</v>
      </c>
      <c r="ET20" s="106">
        <f t="shared" si="91"/>
        <v>0</v>
      </c>
      <c r="EU20" s="106">
        <f t="shared" si="92"/>
        <v>0</v>
      </c>
      <c r="EV20" s="105" t="e">
        <f t="shared" si="93"/>
        <v>#DIV/0!</v>
      </c>
      <c r="EW20" s="148">
        <v>280.5883339433965</v>
      </c>
      <c r="EX20" s="141">
        <v>445.4931639999996</v>
      </c>
      <c r="EY20" s="95">
        <f t="shared" si="94"/>
        <v>-0.3702</v>
      </c>
      <c r="EZ20" s="95">
        <f t="shared" si="95"/>
        <v>0.018305350780945372</v>
      </c>
      <c r="FA20" s="157">
        <v>259.7990516603774</v>
      </c>
      <c r="FB20" s="155">
        <v>277.96054099999975</v>
      </c>
      <c r="FC20" s="105">
        <f t="shared" si="96"/>
        <v>-0.06530000000000002</v>
      </c>
      <c r="FD20" s="106">
        <f t="shared" si="97"/>
        <v>20.789282283019077</v>
      </c>
      <c r="FE20" s="106">
        <f t="shared" si="98"/>
        <v>167.53262299999983</v>
      </c>
      <c r="FF20" s="105">
        <f t="shared" si="99"/>
        <v>-0.8759</v>
      </c>
      <c r="FG20" s="94"/>
      <c r="FH20" s="94"/>
      <c r="FI20" s="95" t="e">
        <f t="shared" si="100"/>
        <v>#DIV/0!</v>
      </c>
      <c r="FJ20" s="95">
        <f t="shared" si="101"/>
        <v>0</v>
      </c>
      <c r="FK20" s="94"/>
      <c r="FL20" s="94"/>
      <c r="FM20" s="105" t="e">
        <f t="shared" si="102"/>
        <v>#DIV/0!</v>
      </c>
      <c r="FN20" s="106">
        <f t="shared" si="103"/>
        <v>0</v>
      </c>
      <c r="FO20" s="106">
        <f t="shared" si="104"/>
        <v>0</v>
      </c>
      <c r="FP20" s="105" t="e">
        <f t="shared" si="105"/>
        <v>#DIV/0!</v>
      </c>
      <c r="FQ20" s="163"/>
      <c r="FR20" s="163"/>
      <c r="FS20" s="95" t="e">
        <f t="shared" si="106"/>
        <v>#DIV/0!</v>
      </c>
      <c r="FT20" s="95">
        <f t="shared" si="107"/>
        <v>0</v>
      </c>
      <c r="FU20" s="166"/>
      <c r="FV20" s="166"/>
      <c r="FW20" s="105" t="e">
        <f t="shared" si="108"/>
        <v>#DIV/0!</v>
      </c>
      <c r="FX20" s="106">
        <f t="shared" si="109"/>
        <v>0</v>
      </c>
      <c r="FY20" s="106">
        <f t="shared" si="110"/>
        <v>0</v>
      </c>
      <c r="FZ20" s="105" t="e">
        <f t="shared" si="111"/>
        <v>#DIV/0!</v>
      </c>
    </row>
    <row r="21" spans="1:182" s="75" customFormat="1" ht="36" customHeight="1">
      <c r="A21" s="96" t="s">
        <v>98</v>
      </c>
      <c r="B21" s="93">
        <f t="shared" si="6"/>
        <v>9061.622841415088</v>
      </c>
      <c r="C21" s="94">
        <f t="shared" si="7"/>
        <v>9103.128244771895</v>
      </c>
      <c r="D21" s="95">
        <f t="shared" si="0"/>
        <v>-0.004559465959478718</v>
      </c>
      <c r="E21" s="95">
        <f t="shared" si="1"/>
        <v>-0.0016</v>
      </c>
      <c r="F21" s="95">
        <f t="shared" si="2"/>
        <v>0.027776683474158737</v>
      </c>
      <c r="G21" s="94">
        <f t="shared" si="8"/>
        <v>6703.842660396229</v>
      </c>
      <c r="H21" s="94">
        <f t="shared" si="9"/>
        <v>6510.367253526612</v>
      </c>
      <c r="I21" s="105">
        <f t="shared" si="3"/>
        <v>0.02970000000000006</v>
      </c>
      <c r="J21" s="106">
        <f t="shared" si="4"/>
        <v>2357.7801810188594</v>
      </c>
      <c r="K21" s="106">
        <f t="shared" si="4"/>
        <v>2592.7609912452826</v>
      </c>
      <c r="L21" s="105">
        <f t="shared" si="10"/>
        <v>-0.09060000000000001</v>
      </c>
      <c r="M21" s="108">
        <v>4739.95</v>
      </c>
      <c r="N21" s="108">
        <v>4955.5</v>
      </c>
      <c r="O21" s="95">
        <f t="shared" si="11"/>
        <v>-0.043497124407224336</v>
      </c>
      <c r="P21" s="95">
        <f t="shared" si="12"/>
        <v>0.5230795943455748</v>
      </c>
      <c r="Q21" s="94">
        <v>3020.1</v>
      </c>
      <c r="R21" s="94">
        <v>2755.52</v>
      </c>
      <c r="S21" s="105">
        <f t="shared" si="5"/>
        <v>0.09600000000000009</v>
      </c>
      <c r="T21" s="106">
        <f t="shared" si="13"/>
        <v>1719.85</v>
      </c>
      <c r="U21" s="106">
        <f t="shared" si="14"/>
        <v>2199.98</v>
      </c>
      <c r="V21" s="105">
        <f t="shared" si="15"/>
        <v>-0.21819999999999995</v>
      </c>
      <c r="W21" s="94">
        <v>760.0881159999957</v>
      </c>
      <c r="X21" s="94">
        <v>693.8956917341591</v>
      </c>
      <c r="Y21" s="95">
        <f t="shared" si="16"/>
        <v>0.09539247044524934</v>
      </c>
      <c r="Z21" s="95">
        <f t="shared" si="17"/>
        <v>0.08387991083960168</v>
      </c>
      <c r="AA21" s="94">
        <v>671.73</v>
      </c>
      <c r="AB21" s="94">
        <v>640.0476417341591</v>
      </c>
      <c r="AC21" s="105">
        <f t="shared" si="18"/>
        <v>0.0495000000000001</v>
      </c>
      <c r="AD21" s="106">
        <f t="shared" si="112"/>
        <v>88.35811599999568</v>
      </c>
      <c r="AE21" s="106">
        <f t="shared" si="113"/>
        <v>53.848049999999944</v>
      </c>
      <c r="AF21" s="105">
        <f t="shared" si="114"/>
        <v>0.6409</v>
      </c>
      <c r="AG21" s="94">
        <v>1421.0185694339627</v>
      </c>
      <c r="AH21" s="94">
        <v>1231.8728040377357</v>
      </c>
      <c r="AI21" s="95">
        <f t="shared" si="22"/>
        <v>0.15354325931724438</v>
      </c>
      <c r="AJ21" s="95">
        <f t="shared" si="23"/>
        <v>0.15681722736675416</v>
      </c>
      <c r="AK21" s="94">
        <v>1185.1598388113212</v>
      </c>
      <c r="AL21" s="94">
        <v>1094.6022737924527</v>
      </c>
      <c r="AM21" s="105">
        <f t="shared" si="24"/>
        <v>0.0827</v>
      </c>
      <c r="AN21" s="106">
        <f t="shared" si="25"/>
        <v>235.8587306226416</v>
      </c>
      <c r="AO21" s="106">
        <f t="shared" si="26"/>
        <v>137.270530245283</v>
      </c>
      <c r="AP21" s="105">
        <f t="shared" si="27"/>
        <v>0.7182</v>
      </c>
      <c r="AQ21" s="117">
        <v>73.66</v>
      </c>
      <c r="AR21" s="115">
        <v>85.77</v>
      </c>
      <c r="AS21" s="95">
        <f t="shared" si="28"/>
        <v>-0.14119155882010026</v>
      </c>
      <c r="AT21" s="95">
        <f t="shared" si="29"/>
        <v>0.008128786784564192</v>
      </c>
      <c r="AU21" s="116">
        <v>63.52</v>
      </c>
      <c r="AV21" s="116">
        <v>75.85</v>
      </c>
      <c r="AW21" s="105">
        <f t="shared" si="30"/>
        <v>-0.16259999999999997</v>
      </c>
      <c r="AX21" s="106">
        <f t="shared" si="31"/>
        <v>10.139999999999993</v>
      </c>
      <c r="AY21" s="106">
        <f t="shared" si="32"/>
        <v>9.920000000000002</v>
      </c>
      <c r="AZ21" s="105">
        <f t="shared" si="33"/>
        <v>0.022199999999999998</v>
      </c>
      <c r="BA21" s="120">
        <v>824.0171</v>
      </c>
      <c r="BB21" s="120">
        <v>874.3598</v>
      </c>
      <c r="BC21" s="95">
        <f t="shared" si="34"/>
        <v>-0.05757664064610464</v>
      </c>
      <c r="BD21" s="95">
        <f t="shared" si="35"/>
        <v>0.09093482640150571</v>
      </c>
      <c r="BE21" s="94">
        <v>706.868</v>
      </c>
      <c r="BF21" s="94">
        <v>768.9403</v>
      </c>
      <c r="BG21" s="105">
        <f t="shared" si="36"/>
        <v>-0.0807</v>
      </c>
      <c r="BH21" s="106">
        <f t="shared" si="37"/>
        <v>117.14909999999998</v>
      </c>
      <c r="BI21" s="106">
        <f t="shared" si="38"/>
        <v>105.41949999999997</v>
      </c>
      <c r="BJ21" s="105">
        <f t="shared" si="39"/>
        <v>0.11129999999999995</v>
      </c>
      <c r="BK21" s="121">
        <v>50.06</v>
      </c>
      <c r="BL21" s="121">
        <v>86.5</v>
      </c>
      <c r="BM21" s="95">
        <f t="shared" si="40"/>
        <v>-0.421271676300578</v>
      </c>
      <c r="BN21" s="95">
        <f t="shared" si="41"/>
        <v>0.005524396774847726</v>
      </c>
      <c r="BO21" s="94">
        <v>49.05</v>
      </c>
      <c r="BP21" s="94">
        <v>85.25</v>
      </c>
      <c r="BQ21" s="105">
        <f t="shared" si="42"/>
        <v>-0.4246</v>
      </c>
      <c r="BR21" s="106">
        <f t="shared" si="43"/>
        <v>1.0100000000000051</v>
      </c>
      <c r="BS21" s="106">
        <f t="shared" si="44"/>
        <v>1.25</v>
      </c>
      <c r="BT21" s="105">
        <f t="shared" si="45"/>
        <v>-0.19199999999999995</v>
      </c>
      <c r="BU21" s="126">
        <v>187.85400399999986</v>
      </c>
      <c r="BV21" s="126">
        <v>212.85193400000003</v>
      </c>
      <c r="BW21" s="95">
        <f t="shared" si="46"/>
        <v>-0.1174428135569591</v>
      </c>
      <c r="BX21" s="95">
        <f t="shared" si="47"/>
        <v>0.020730724207747325</v>
      </c>
      <c r="BY21" s="126">
        <v>186.33980299999988</v>
      </c>
      <c r="BZ21" s="126">
        <v>210.45500800000002</v>
      </c>
      <c r="CA21" s="105">
        <f t="shared" si="48"/>
        <v>-0.11460000000000004</v>
      </c>
      <c r="CB21" s="106">
        <f t="shared" si="49"/>
        <v>1.5142009999999857</v>
      </c>
      <c r="CC21" s="106">
        <f t="shared" si="50"/>
        <v>2.3969260000000077</v>
      </c>
      <c r="CD21" s="105">
        <f t="shared" si="51"/>
        <v>-0.36829999999999996</v>
      </c>
      <c r="CE21" s="94">
        <v>0</v>
      </c>
      <c r="CF21" s="94">
        <v>0</v>
      </c>
      <c r="CG21" s="95" t="e">
        <f t="shared" si="52"/>
        <v>#DIV/0!</v>
      </c>
      <c r="CH21" s="95">
        <f t="shared" si="53"/>
        <v>0</v>
      </c>
      <c r="CI21" s="94">
        <v>0</v>
      </c>
      <c r="CJ21" s="94">
        <v>0</v>
      </c>
      <c r="CK21" s="105" t="e">
        <f t="shared" si="54"/>
        <v>#DIV/0!</v>
      </c>
      <c r="CL21" s="106">
        <f t="shared" si="55"/>
        <v>0</v>
      </c>
      <c r="CM21" s="106">
        <f t="shared" si="56"/>
        <v>0</v>
      </c>
      <c r="CN21" s="105" t="e">
        <f t="shared" si="57"/>
        <v>#DIV/0!</v>
      </c>
      <c r="CO21" s="129">
        <v>465.458465999999</v>
      </c>
      <c r="CP21" s="129">
        <v>431.02</v>
      </c>
      <c r="CQ21" s="95">
        <f t="shared" si="58"/>
        <v>0.07989992575750322</v>
      </c>
      <c r="CR21" s="95">
        <f t="shared" si="59"/>
        <v>0.051365905880862255</v>
      </c>
      <c r="CS21" s="94">
        <v>388.152882</v>
      </c>
      <c r="CT21" s="94">
        <v>388.38</v>
      </c>
      <c r="CU21" s="105">
        <f t="shared" si="60"/>
        <v>-0.0006000000000000449</v>
      </c>
      <c r="CV21" s="106">
        <f t="shared" si="61"/>
        <v>77.30558399999904</v>
      </c>
      <c r="CW21" s="106">
        <f t="shared" si="62"/>
        <v>42.639999999999986</v>
      </c>
      <c r="CX21" s="105">
        <f t="shared" si="63"/>
        <v>0.813</v>
      </c>
      <c r="CY21" s="94">
        <v>0</v>
      </c>
      <c r="CZ21" s="94">
        <v>0</v>
      </c>
      <c r="DA21" s="95" t="e">
        <f t="shared" si="64"/>
        <v>#DIV/0!</v>
      </c>
      <c r="DB21" s="95">
        <f t="shared" si="65"/>
        <v>0</v>
      </c>
      <c r="DC21" s="94">
        <v>0</v>
      </c>
      <c r="DD21" s="94">
        <v>0</v>
      </c>
      <c r="DE21" s="105" t="e">
        <f t="shared" si="115"/>
        <v>#DIV/0!</v>
      </c>
      <c r="DF21" s="106">
        <f t="shared" si="116"/>
        <v>0</v>
      </c>
      <c r="DG21" s="106">
        <f t="shared" si="117"/>
        <v>0</v>
      </c>
      <c r="DH21" s="105" t="e">
        <f t="shared" si="118"/>
        <v>#DIV/0!</v>
      </c>
      <c r="DI21" s="131">
        <v>0</v>
      </c>
      <c r="DJ21" s="131">
        <v>0</v>
      </c>
      <c r="DK21" s="95" t="e">
        <f t="shared" si="70"/>
        <v>#DIV/0!</v>
      </c>
      <c r="DL21" s="95">
        <f t="shared" si="71"/>
        <v>0</v>
      </c>
      <c r="DM21" s="94">
        <v>0</v>
      </c>
      <c r="DN21" s="94">
        <v>0</v>
      </c>
      <c r="DO21" s="105" t="e">
        <f t="shared" si="72"/>
        <v>#DIV/0!</v>
      </c>
      <c r="DP21" s="106">
        <f t="shared" si="73"/>
        <v>0</v>
      </c>
      <c r="DQ21" s="106">
        <f t="shared" si="74"/>
        <v>0</v>
      </c>
      <c r="DR21" s="105" t="e">
        <f t="shared" si="75"/>
        <v>#DIV/0!</v>
      </c>
      <c r="DS21" s="142">
        <v>79.84</v>
      </c>
      <c r="DT21" s="142">
        <v>93.53</v>
      </c>
      <c r="DU21" s="134">
        <f t="shared" si="76"/>
        <v>-0.1463701486154175</v>
      </c>
      <c r="DV21" s="95">
        <f t="shared" si="77"/>
        <v>0.008810783829481472</v>
      </c>
      <c r="DW21" s="94">
        <v>79.37</v>
      </c>
      <c r="DX21" s="94">
        <v>92.97</v>
      </c>
      <c r="DY21" s="105">
        <f t="shared" si="78"/>
        <v>-0.14629999999999999</v>
      </c>
      <c r="DZ21" s="135">
        <f t="shared" si="79"/>
        <v>0.46999999999999886</v>
      </c>
      <c r="EA21" s="143">
        <f t="shared" si="80"/>
        <v>0.5600000000000023</v>
      </c>
      <c r="EB21" s="105">
        <f t="shared" si="81"/>
        <v>-0.16069999999999995</v>
      </c>
      <c r="EC21" s="94"/>
      <c r="ED21" s="94"/>
      <c r="EE21" s="95" t="e">
        <f t="shared" si="82"/>
        <v>#DIV/0!</v>
      </c>
      <c r="EF21" s="95">
        <f t="shared" si="83"/>
        <v>0</v>
      </c>
      <c r="EG21" s="94"/>
      <c r="EH21" s="94"/>
      <c r="EI21" s="105" t="e">
        <f t="shared" si="84"/>
        <v>#DIV/0!</v>
      </c>
      <c r="EJ21" s="106">
        <f t="shared" si="85"/>
        <v>0</v>
      </c>
      <c r="EK21" s="106">
        <f t="shared" si="86"/>
        <v>0</v>
      </c>
      <c r="EL21" s="105" t="e">
        <f t="shared" si="87"/>
        <v>#DIV/0!</v>
      </c>
      <c r="EM21" s="94"/>
      <c r="EN21" s="94"/>
      <c r="EO21" s="95" t="e">
        <f t="shared" si="88"/>
        <v>#DIV/0!</v>
      </c>
      <c r="EP21" s="95">
        <f t="shared" si="89"/>
        <v>0</v>
      </c>
      <c r="EQ21" s="94"/>
      <c r="ER21" s="94"/>
      <c r="ES21" s="105" t="e">
        <f t="shared" si="90"/>
        <v>#DIV/0!</v>
      </c>
      <c r="ET21" s="106">
        <f t="shared" si="91"/>
        <v>0</v>
      </c>
      <c r="EU21" s="106">
        <f t="shared" si="92"/>
        <v>0</v>
      </c>
      <c r="EV21" s="105" t="e">
        <f t="shared" si="93"/>
        <v>#DIV/0!</v>
      </c>
      <c r="EW21" s="148">
        <v>255.176585981132</v>
      </c>
      <c r="EX21" s="141">
        <v>437.82801499999937</v>
      </c>
      <c r="EY21" s="95">
        <f t="shared" si="94"/>
        <v>-0.4172</v>
      </c>
      <c r="EZ21" s="95">
        <f t="shared" si="95"/>
        <v>0.028160142001814204</v>
      </c>
      <c r="FA21" s="149">
        <v>243.03213658490571</v>
      </c>
      <c r="FB21" s="150">
        <v>398.3520299999992</v>
      </c>
      <c r="FC21" s="105">
        <f t="shared" si="96"/>
        <v>-0.3899</v>
      </c>
      <c r="FD21" s="106">
        <f t="shared" si="97"/>
        <v>12.144449396226292</v>
      </c>
      <c r="FE21" s="106">
        <f t="shared" si="98"/>
        <v>39.47598500000015</v>
      </c>
      <c r="FF21" s="105">
        <f t="shared" si="99"/>
        <v>-0.6924</v>
      </c>
      <c r="FG21" s="94"/>
      <c r="FH21" s="94"/>
      <c r="FI21" s="95" t="e">
        <f t="shared" si="100"/>
        <v>#DIV/0!</v>
      </c>
      <c r="FJ21" s="95">
        <f t="shared" si="101"/>
        <v>0</v>
      </c>
      <c r="FK21" s="94"/>
      <c r="FL21" s="94"/>
      <c r="FM21" s="105" t="e">
        <f t="shared" si="102"/>
        <v>#DIV/0!</v>
      </c>
      <c r="FN21" s="106">
        <f t="shared" si="103"/>
        <v>0</v>
      </c>
      <c r="FO21" s="106">
        <f t="shared" si="104"/>
        <v>0</v>
      </c>
      <c r="FP21" s="105" t="e">
        <f t="shared" si="105"/>
        <v>#DIV/0!</v>
      </c>
      <c r="FQ21" s="163">
        <v>204.5</v>
      </c>
      <c r="FR21" s="163"/>
      <c r="FS21" s="95" t="e">
        <f t="shared" si="106"/>
        <v>#DIV/0!</v>
      </c>
      <c r="FT21" s="95">
        <f t="shared" si="107"/>
        <v>0.022567701567246502</v>
      </c>
      <c r="FU21" s="166">
        <v>110.52</v>
      </c>
      <c r="FV21" s="166"/>
      <c r="FW21" s="105" t="e">
        <f t="shared" si="108"/>
        <v>#DIV/0!</v>
      </c>
      <c r="FX21" s="106">
        <f t="shared" si="109"/>
        <v>93.98</v>
      </c>
      <c r="FY21" s="106">
        <f t="shared" si="110"/>
        <v>0</v>
      </c>
      <c r="FZ21" s="105" t="e">
        <f t="shared" si="111"/>
        <v>#DIV/0!</v>
      </c>
    </row>
    <row r="22" spans="1:182" s="75" customFormat="1" ht="36" customHeight="1">
      <c r="A22" s="96" t="s">
        <v>99</v>
      </c>
      <c r="B22" s="93">
        <f t="shared" si="6"/>
        <v>5533.4213520943385</v>
      </c>
      <c r="C22" s="94">
        <f t="shared" si="7"/>
        <v>5343.245245227522</v>
      </c>
      <c r="D22" s="95">
        <f t="shared" si="0"/>
        <v>0.03559187312928935</v>
      </c>
      <c r="E22" s="95">
        <f t="shared" si="1"/>
        <v>0.0073</v>
      </c>
      <c r="F22" s="95">
        <f t="shared" si="2"/>
        <v>0.016961652025927143</v>
      </c>
      <c r="G22" s="94">
        <f t="shared" si="8"/>
        <v>3428.1532261698108</v>
      </c>
      <c r="H22" s="94">
        <f t="shared" si="9"/>
        <v>3431.782337227523</v>
      </c>
      <c r="I22" s="105">
        <f t="shared" si="3"/>
        <v>-0.0010999999999999899</v>
      </c>
      <c r="J22" s="106">
        <f t="shared" si="4"/>
        <v>2105.268125924528</v>
      </c>
      <c r="K22" s="106">
        <f t="shared" si="4"/>
        <v>1911.462907999999</v>
      </c>
      <c r="L22" s="105">
        <f t="shared" si="10"/>
        <v>0.10139999999999993</v>
      </c>
      <c r="M22" s="108">
        <v>3282.76</v>
      </c>
      <c r="N22" s="108">
        <v>3133.99</v>
      </c>
      <c r="O22" s="95">
        <f t="shared" si="11"/>
        <v>0.04746983876783284</v>
      </c>
      <c r="P22" s="95">
        <f t="shared" si="12"/>
        <v>0.5932604425212463</v>
      </c>
      <c r="Q22" s="94">
        <v>1592.75</v>
      </c>
      <c r="R22" s="94">
        <v>1587.67</v>
      </c>
      <c r="S22" s="105">
        <f t="shared" si="5"/>
        <v>0.0032000000000000917</v>
      </c>
      <c r="T22" s="106">
        <f t="shared" si="13"/>
        <v>1690.0100000000002</v>
      </c>
      <c r="U22" s="106">
        <f t="shared" si="14"/>
        <v>1546.3199999999997</v>
      </c>
      <c r="V22" s="105">
        <f t="shared" si="15"/>
        <v>0.09289999999999998</v>
      </c>
      <c r="W22" s="94">
        <v>921.5094379999999</v>
      </c>
      <c r="X22" s="94">
        <v>858.655229133183</v>
      </c>
      <c r="Y22" s="95">
        <f t="shared" si="16"/>
        <v>0.07320075244899939</v>
      </c>
      <c r="Z22" s="95">
        <f t="shared" si="17"/>
        <v>0.1665352011646861</v>
      </c>
      <c r="AA22" s="94">
        <v>627.66</v>
      </c>
      <c r="AB22" s="94">
        <v>590.3498871331828</v>
      </c>
      <c r="AC22" s="105">
        <f t="shared" si="18"/>
        <v>0.06319999999999992</v>
      </c>
      <c r="AD22" s="106">
        <f t="shared" si="112"/>
        <v>293.84943799999996</v>
      </c>
      <c r="AE22" s="106">
        <f t="shared" si="113"/>
        <v>268.3053420000001</v>
      </c>
      <c r="AF22" s="105">
        <f t="shared" si="114"/>
        <v>0.09519999999999995</v>
      </c>
      <c r="AG22" s="94">
        <v>360.20473779245293</v>
      </c>
      <c r="AH22" s="94">
        <v>316.5523160943397</v>
      </c>
      <c r="AI22" s="95">
        <f t="shared" si="22"/>
        <v>0.13789954923313164</v>
      </c>
      <c r="AJ22" s="95">
        <f t="shared" si="23"/>
        <v>0.0650962062840415</v>
      </c>
      <c r="AK22" s="94">
        <v>345.5296170943397</v>
      </c>
      <c r="AL22" s="94">
        <v>302.3697500943397</v>
      </c>
      <c r="AM22" s="105">
        <f t="shared" si="24"/>
        <v>0.14270000000000005</v>
      </c>
      <c r="AN22" s="106">
        <f t="shared" si="25"/>
        <v>14.675120698113233</v>
      </c>
      <c r="AO22" s="106">
        <f t="shared" si="26"/>
        <v>14.182566000000008</v>
      </c>
      <c r="AP22" s="105">
        <f t="shared" si="27"/>
        <v>0.03469999999999995</v>
      </c>
      <c r="AQ22" s="117">
        <v>0</v>
      </c>
      <c r="AR22" s="115">
        <v>54.290000000000006</v>
      </c>
      <c r="AS22" s="95">
        <f t="shared" si="28"/>
        <v>-1</v>
      </c>
      <c r="AT22" s="95">
        <f t="shared" si="29"/>
        <v>0</v>
      </c>
      <c r="AU22" s="116">
        <v>0</v>
      </c>
      <c r="AV22" s="116">
        <v>23.87</v>
      </c>
      <c r="AW22" s="105">
        <f t="shared" si="30"/>
        <v>-1</v>
      </c>
      <c r="AX22" s="106">
        <f t="shared" si="31"/>
        <v>0</v>
      </c>
      <c r="AY22" s="106">
        <f t="shared" si="32"/>
        <v>30.420000000000005</v>
      </c>
      <c r="AZ22" s="105">
        <f t="shared" si="33"/>
        <v>-1</v>
      </c>
      <c r="BA22" s="120">
        <v>307.4681</v>
      </c>
      <c r="BB22" s="120">
        <v>362.4077</v>
      </c>
      <c r="BC22" s="95">
        <f t="shared" si="34"/>
        <v>-0.151596116749175</v>
      </c>
      <c r="BD22" s="95">
        <f t="shared" si="35"/>
        <v>0.055565640213468784</v>
      </c>
      <c r="BE22" s="94">
        <v>269.0002</v>
      </c>
      <c r="BF22" s="94">
        <v>330.1227</v>
      </c>
      <c r="BG22" s="105">
        <f t="shared" si="36"/>
        <v>-0.18520000000000003</v>
      </c>
      <c r="BH22" s="106">
        <f t="shared" si="37"/>
        <v>38.467899999999986</v>
      </c>
      <c r="BI22" s="106">
        <f t="shared" si="38"/>
        <v>32.28499999999997</v>
      </c>
      <c r="BJ22" s="105">
        <f t="shared" si="39"/>
        <v>0.1915</v>
      </c>
      <c r="BK22" s="121">
        <v>54.73</v>
      </c>
      <c r="BL22" s="121">
        <v>37.97</v>
      </c>
      <c r="BM22" s="95">
        <f t="shared" si="40"/>
        <v>0.44140110613642347</v>
      </c>
      <c r="BN22" s="95">
        <f t="shared" si="41"/>
        <v>0.009890806522312872</v>
      </c>
      <c r="BO22" s="94">
        <v>15.24</v>
      </c>
      <c r="BP22" s="94">
        <v>36.35</v>
      </c>
      <c r="BQ22" s="105">
        <f t="shared" si="42"/>
        <v>-0.5807</v>
      </c>
      <c r="BR22" s="106">
        <f t="shared" si="43"/>
        <v>39.489999999999995</v>
      </c>
      <c r="BS22" s="106">
        <f t="shared" si="44"/>
        <v>1.6199999999999974</v>
      </c>
      <c r="BT22" s="105">
        <f t="shared" si="45"/>
        <v>23.3765</v>
      </c>
      <c r="BU22" s="94"/>
      <c r="BV22" s="94"/>
      <c r="BW22" s="95" t="e">
        <f t="shared" si="46"/>
        <v>#DIV/0!</v>
      </c>
      <c r="BX22" s="95">
        <f t="shared" si="47"/>
        <v>0</v>
      </c>
      <c r="BY22" s="94"/>
      <c r="BZ22" s="94"/>
      <c r="CA22" s="105" t="e">
        <f t="shared" si="48"/>
        <v>#DIV/0!</v>
      </c>
      <c r="CB22" s="106">
        <f t="shared" si="49"/>
        <v>0</v>
      </c>
      <c r="CC22" s="106">
        <f t="shared" si="50"/>
        <v>0</v>
      </c>
      <c r="CD22" s="105" t="e">
        <f t="shared" si="51"/>
        <v>#DIV/0!</v>
      </c>
      <c r="CE22" s="94">
        <v>0</v>
      </c>
      <c r="CF22" s="94">
        <v>0</v>
      </c>
      <c r="CG22" s="95" t="e">
        <f t="shared" si="52"/>
        <v>#DIV/0!</v>
      </c>
      <c r="CH22" s="95">
        <f t="shared" si="53"/>
        <v>0</v>
      </c>
      <c r="CI22" s="94">
        <v>0</v>
      </c>
      <c r="CJ22" s="94">
        <v>0</v>
      </c>
      <c r="CK22" s="105" t="e">
        <f t="shared" si="54"/>
        <v>#DIV/0!</v>
      </c>
      <c r="CL22" s="106">
        <f t="shared" si="55"/>
        <v>0</v>
      </c>
      <c r="CM22" s="106">
        <f t="shared" si="56"/>
        <v>0</v>
      </c>
      <c r="CN22" s="105" t="e">
        <f t="shared" si="57"/>
        <v>#DIV/0!</v>
      </c>
      <c r="CO22" s="129">
        <v>330.694418</v>
      </c>
      <c r="CP22" s="129">
        <v>428.53</v>
      </c>
      <c r="CQ22" s="95">
        <f t="shared" si="58"/>
        <v>-0.22830509415910202</v>
      </c>
      <c r="CR22" s="95">
        <f t="shared" si="59"/>
        <v>0.05976310079383993</v>
      </c>
      <c r="CS22" s="94">
        <v>313.948427</v>
      </c>
      <c r="CT22" s="94">
        <v>414.34</v>
      </c>
      <c r="CU22" s="105">
        <f t="shared" si="60"/>
        <v>-0.24229999999999996</v>
      </c>
      <c r="CV22" s="106">
        <f t="shared" si="61"/>
        <v>16.745991000000004</v>
      </c>
      <c r="CW22" s="106">
        <f t="shared" si="62"/>
        <v>14.189999999999998</v>
      </c>
      <c r="CX22" s="105">
        <f t="shared" si="63"/>
        <v>0.18009999999999993</v>
      </c>
      <c r="CY22" s="94">
        <v>175.69180000000003</v>
      </c>
      <c r="CZ22" s="94">
        <v>150.84999999999997</v>
      </c>
      <c r="DA22" s="95">
        <f t="shared" si="64"/>
        <v>0.16467882001988776</v>
      </c>
      <c r="DB22" s="95">
        <f t="shared" si="65"/>
        <v>0.03175102505676757</v>
      </c>
      <c r="DC22" s="94">
        <v>165.31900000000002</v>
      </c>
      <c r="DD22" s="94">
        <v>146.70999999999998</v>
      </c>
      <c r="DE22" s="105">
        <f t="shared" si="115"/>
        <v>0.12680000000000002</v>
      </c>
      <c r="DF22" s="106">
        <f t="shared" si="116"/>
        <v>10.372800000000012</v>
      </c>
      <c r="DG22" s="106">
        <f t="shared" si="117"/>
        <v>4.139999999999986</v>
      </c>
      <c r="DH22" s="105">
        <f t="shared" si="118"/>
        <v>1.5055</v>
      </c>
      <c r="DI22" s="131">
        <v>0</v>
      </c>
      <c r="DJ22" s="131">
        <v>0</v>
      </c>
      <c r="DK22" s="95" t="e">
        <f t="shared" si="70"/>
        <v>#DIV/0!</v>
      </c>
      <c r="DL22" s="95">
        <f t="shared" si="71"/>
        <v>0</v>
      </c>
      <c r="DM22" s="94">
        <v>0</v>
      </c>
      <c r="DN22" s="94">
        <v>0</v>
      </c>
      <c r="DO22" s="105" t="e">
        <f t="shared" si="72"/>
        <v>#DIV/0!</v>
      </c>
      <c r="DP22" s="106">
        <f t="shared" si="73"/>
        <v>0</v>
      </c>
      <c r="DQ22" s="106">
        <f t="shared" si="74"/>
        <v>0</v>
      </c>
      <c r="DR22" s="105" t="e">
        <f t="shared" si="75"/>
        <v>#DIV/0!</v>
      </c>
      <c r="DS22" s="136"/>
      <c r="DT22" s="136"/>
      <c r="DU22" s="134" t="e">
        <f t="shared" si="76"/>
        <v>#DIV/0!</v>
      </c>
      <c r="DV22" s="95">
        <f t="shared" si="77"/>
        <v>0</v>
      </c>
      <c r="DW22" s="94"/>
      <c r="DX22" s="94"/>
      <c r="DY22" s="105" t="e">
        <f t="shared" si="78"/>
        <v>#DIV/0!</v>
      </c>
      <c r="DZ22" s="135">
        <f t="shared" si="79"/>
        <v>0</v>
      </c>
      <c r="EA22" s="143">
        <f t="shared" si="80"/>
        <v>0</v>
      </c>
      <c r="EB22" s="105" t="e">
        <f t="shared" si="81"/>
        <v>#DIV/0!</v>
      </c>
      <c r="EC22" s="94"/>
      <c r="ED22" s="94"/>
      <c r="EE22" s="95" t="e">
        <f t="shared" si="82"/>
        <v>#DIV/0!</v>
      </c>
      <c r="EF22" s="95">
        <f t="shared" si="83"/>
        <v>0</v>
      </c>
      <c r="EG22" s="94"/>
      <c r="EH22" s="94"/>
      <c r="EI22" s="105" t="e">
        <f t="shared" si="84"/>
        <v>#DIV/0!</v>
      </c>
      <c r="EJ22" s="106">
        <f t="shared" si="85"/>
        <v>0</v>
      </c>
      <c r="EK22" s="106">
        <f t="shared" si="86"/>
        <v>0</v>
      </c>
      <c r="EL22" s="105" t="e">
        <f t="shared" si="87"/>
        <v>#DIV/0!</v>
      </c>
      <c r="EM22" s="94"/>
      <c r="EN22" s="94"/>
      <c r="EO22" s="95" t="e">
        <f t="shared" si="88"/>
        <v>#DIV/0!</v>
      </c>
      <c r="EP22" s="95">
        <f t="shared" si="89"/>
        <v>0</v>
      </c>
      <c r="EQ22" s="94"/>
      <c r="ER22" s="94"/>
      <c r="ES22" s="105" t="e">
        <f t="shared" si="90"/>
        <v>#DIV/0!</v>
      </c>
      <c r="ET22" s="106">
        <f t="shared" si="91"/>
        <v>0</v>
      </c>
      <c r="EU22" s="106">
        <f t="shared" si="92"/>
        <v>0</v>
      </c>
      <c r="EV22" s="105" t="e">
        <f t="shared" si="93"/>
        <v>#DIV/0!</v>
      </c>
      <c r="EW22" s="136">
        <v>100.36285830188669</v>
      </c>
      <c r="EX22" s="136"/>
      <c r="EY22" s="95" t="e">
        <f t="shared" si="94"/>
        <v>#DIV/0!</v>
      </c>
      <c r="EZ22" s="95">
        <f t="shared" si="95"/>
        <v>0.01813757744363719</v>
      </c>
      <c r="FA22" s="153">
        <v>98.7059820754717</v>
      </c>
      <c r="FB22" s="153"/>
      <c r="FC22" s="105" t="e">
        <f t="shared" si="96"/>
        <v>#DIV/0!</v>
      </c>
      <c r="FD22" s="106">
        <f t="shared" si="97"/>
        <v>1.6568762264149939</v>
      </c>
      <c r="FE22" s="106">
        <f t="shared" si="98"/>
        <v>0</v>
      </c>
      <c r="FF22" s="105" t="e">
        <f t="shared" si="99"/>
        <v>#DIV/0!</v>
      </c>
      <c r="FG22" s="94"/>
      <c r="FH22" s="94"/>
      <c r="FI22" s="95" t="e">
        <f t="shared" si="100"/>
        <v>#DIV/0!</v>
      </c>
      <c r="FJ22" s="95">
        <f t="shared" si="101"/>
        <v>0</v>
      </c>
      <c r="FK22" s="94"/>
      <c r="FL22" s="94"/>
      <c r="FM22" s="105" t="e">
        <f t="shared" si="102"/>
        <v>#DIV/0!</v>
      </c>
      <c r="FN22" s="106">
        <f t="shared" si="103"/>
        <v>0</v>
      </c>
      <c r="FO22" s="106">
        <f t="shared" si="104"/>
        <v>0</v>
      </c>
      <c r="FP22" s="105" t="e">
        <f t="shared" si="105"/>
        <v>#DIV/0!</v>
      </c>
      <c r="FQ22" s="163"/>
      <c r="FR22" s="163"/>
      <c r="FS22" s="95" t="e">
        <f t="shared" si="106"/>
        <v>#DIV/0!</v>
      </c>
      <c r="FT22" s="95">
        <f t="shared" si="107"/>
        <v>0</v>
      </c>
      <c r="FU22" s="166"/>
      <c r="FV22" s="166"/>
      <c r="FW22" s="105" t="e">
        <f t="shared" si="108"/>
        <v>#DIV/0!</v>
      </c>
      <c r="FX22" s="106">
        <f t="shared" si="109"/>
        <v>0</v>
      </c>
      <c r="FY22" s="106">
        <f t="shared" si="110"/>
        <v>0</v>
      </c>
      <c r="FZ22" s="105" t="e">
        <f t="shared" si="111"/>
        <v>#DIV/0!</v>
      </c>
    </row>
    <row r="23" spans="1:182" s="75" customFormat="1" ht="36" customHeight="1">
      <c r="A23" s="96" t="s">
        <v>100</v>
      </c>
      <c r="B23" s="93">
        <f t="shared" si="6"/>
        <v>6659.426351207706</v>
      </c>
      <c r="C23" s="94">
        <f t="shared" si="7"/>
        <v>5309.312982886782</v>
      </c>
      <c r="D23" s="95">
        <f t="shared" si="0"/>
        <v>0.2542915387871595</v>
      </c>
      <c r="E23" s="95">
        <f t="shared" si="1"/>
        <v>0.0516</v>
      </c>
      <c r="F23" s="95">
        <f t="shared" si="2"/>
        <v>0.020413206454759247</v>
      </c>
      <c r="G23" s="94">
        <f t="shared" si="8"/>
        <v>4239.681946019028</v>
      </c>
      <c r="H23" s="94">
        <f t="shared" si="9"/>
        <v>3440.549556867914</v>
      </c>
      <c r="I23" s="105">
        <f t="shared" si="3"/>
        <v>0.23229999999999995</v>
      </c>
      <c r="J23" s="106">
        <f t="shared" si="4"/>
        <v>2419.744405188678</v>
      </c>
      <c r="K23" s="106">
        <f t="shared" si="4"/>
        <v>1868.7634260188684</v>
      </c>
      <c r="L23" s="105">
        <f t="shared" si="10"/>
        <v>0.29479999999999995</v>
      </c>
      <c r="M23" s="108">
        <v>4841.65</v>
      </c>
      <c r="N23" s="108">
        <v>4069.11</v>
      </c>
      <c r="O23" s="95">
        <f t="shared" si="11"/>
        <v>0.18985478396995892</v>
      </c>
      <c r="P23" s="95">
        <f t="shared" si="12"/>
        <v>0.7270370966895598</v>
      </c>
      <c r="Q23" s="94">
        <v>2664.96</v>
      </c>
      <c r="R23" s="94">
        <v>2299.1</v>
      </c>
      <c r="S23" s="105">
        <f t="shared" si="5"/>
        <v>0.15910000000000002</v>
      </c>
      <c r="T23" s="106">
        <f t="shared" si="13"/>
        <v>2176.6899999999996</v>
      </c>
      <c r="U23" s="106">
        <f t="shared" si="14"/>
        <v>1770.0100000000002</v>
      </c>
      <c r="V23" s="105">
        <f t="shared" si="15"/>
        <v>0.2298</v>
      </c>
      <c r="W23" s="94">
        <v>379.097886</v>
      </c>
      <c r="X23" s="94">
        <v>0</v>
      </c>
      <c r="Y23" s="95" t="e">
        <f t="shared" si="16"/>
        <v>#DIV/0!</v>
      </c>
      <c r="Z23" s="95">
        <f t="shared" si="17"/>
        <v>0.05692650778114688</v>
      </c>
      <c r="AA23" s="94">
        <v>375.13</v>
      </c>
      <c r="AB23" s="94">
        <v>0</v>
      </c>
      <c r="AC23" s="105" t="e">
        <f t="shared" si="18"/>
        <v>#DIV/0!</v>
      </c>
      <c r="AD23" s="106">
        <f t="shared" si="112"/>
        <v>3.9678860000000213</v>
      </c>
      <c r="AE23" s="106">
        <f t="shared" si="113"/>
        <v>0</v>
      </c>
      <c r="AF23" s="105" t="e">
        <f t="shared" si="114"/>
        <v>#DIV/0!</v>
      </c>
      <c r="AG23" s="94">
        <v>621.309782207707</v>
      </c>
      <c r="AH23" s="94">
        <v>542.1462828867818</v>
      </c>
      <c r="AI23" s="95">
        <f t="shared" si="22"/>
        <v>0.1460187071640537</v>
      </c>
      <c r="AJ23" s="95">
        <f t="shared" si="23"/>
        <v>0.09329779314925989</v>
      </c>
      <c r="AK23" s="94">
        <v>515.2876020190274</v>
      </c>
      <c r="AL23" s="94">
        <v>506.6455568679138</v>
      </c>
      <c r="AM23" s="105">
        <f t="shared" si="24"/>
        <v>0.017099999999999893</v>
      </c>
      <c r="AN23" s="106">
        <f t="shared" si="25"/>
        <v>106.02218018867961</v>
      </c>
      <c r="AO23" s="106">
        <f t="shared" si="26"/>
        <v>35.50072601886802</v>
      </c>
      <c r="AP23" s="105">
        <f t="shared" si="27"/>
        <v>1.9865</v>
      </c>
      <c r="AQ23" s="117"/>
      <c r="AR23" s="115">
        <v>0</v>
      </c>
      <c r="AS23" s="95" t="e">
        <f t="shared" si="28"/>
        <v>#DIV/0!</v>
      </c>
      <c r="AT23" s="95">
        <f t="shared" si="29"/>
        <v>0</v>
      </c>
      <c r="AU23" s="116"/>
      <c r="AV23" s="116"/>
      <c r="AW23" s="105" t="e">
        <f t="shared" si="30"/>
        <v>#DIV/0!</v>
      </c>
      <c r="AX23" s="106">
        <f t="shared" si="31"/>
        <v>0</v>
      </c>
      <c r="AY23" s="106">
        <f t="shared" si="32"/>
        <v>0</v>
      </c>
      <c r="AZ23" s="105" t="e">
        <f t="shared" si="33"/>
        <v>#DIV/0!</v>
      </c>
      <c r="BA23" s="120">
        <v>408.4375</v>
      </c>
      <c r="BB23" s="120">
        <v>288.2267</v>
      </c>
      <c r="BC23" s="95">
        <f t="shared" si="34"/>
        <v>0.4170703130556607</v>
      </c>
      <c r="BD23" s="95">
        <f t="shared" si="35"/>
        <v>0.061332234709064494</v>
      </c>
      <c r="BE23" s="94">
        <v>336.7051</v>
      </c>
      <c r="BF23" s="94">
        <v>277.784</v>
      </c>
      <c r="BG23" s="105">
        <f t="shared" si="36"/>
        <v>0.21209999999999996</v>
      </c>
      <c r="BH23" s="106">
        <f t="shared" si="37"/>
        <v>71.73239999999998</v>
      </c>
      <c r="BI23" s="106">
        <f t="shared" si="38"/>
        <v>10.442700000000002</v>
      </c>
      <c r="BJ23" s="105">
        <f t="shared" si="39"/>
        <v>5.8691</v>
      </c>
      <c r="BK23" s="121"/>
      <c r="BL23" s="121"/>
      <c r="BM23" s="95" t="e">
        <f t="shared" si="40"/>
        <v>#DIV/0!</v>
      </c>
      <c r="BN23" s="95">
        <f t="shared" si="41"/>
        <v>0</v>
      </c>
      <c r="BO23" s="94"/>
      <c r="BP23" s="94"/>
      <c r="BQ23" s="105" t="e">
        <f t="shared" si="42"/>
        <v>#DIV/0!</v>
      </c>
      <c r="BR23" s="106">
        <f t="shared" si="43"/>
        <v>0</v>
      </c>
      <c r="BS23" s="106">
        <f t="shared" si="44"/>
        <v>0</v>
      </c>
      <c r="BT23" s="105" t="e">
        <f t="shared" si="45"/>
        <v>#DIV/0!</v>
      </c>
      <c r="BU23" s="94"/>
      <c r="BV23" s="94"/>
      <c r="BW23" s="95" t="e">
        <f t="shared" si="46"/>
        <v>#DIV/0!</v>
      </c>
      <c r="BX23" s="95">
        <f t="shared" si="47"/>
        <v>0</v>
      </c>
      <c r="BY23" s="94"/>
      <c r="BZ23" s="94"/>
      <c r="CA23" s="105" t="e">
        <f t="shared" si="48"/>
        <v>#DIV/0!</v>
      </c>
      <c r="CB23" s="106">
        <f t="shared" si="49"/>
        <v>0</v>
      </c>
      <c r="CC23" s="106">
        <f t="shared" si="50"/>
        <v>0</v>
      </c>
      <c r="CD23" s="105" t="e">
        <f t="shared" si="51"/>
        <v>#DIV/0!</v>
      </c>
      <c r="CE23" s="94">
        <v>0</v>
      </c>
      <c r="CF23" s="94">
        <v>0</v>
      </c>
      <c r="CG23" s="95" t="e">
        <f t="shared" si="52"/>
        <v>#DIV/0!</v>
      </c>
      <c r="CH23" s="95">
        <f t="shared" si="53"/>
        <v>0</v>
      </c>
      <c r="CI23" s="94">
        <v>0</v>
      </c>
      <c r="CJ23" s="94">
        <v>0</v>
      </c>
      <c r="CK23" s="105" t="e">
        <f t="shared" si="54"/>
        <v>#DIV/0!</v>
      </c>
      <c r="CL23" s="106">
        <f t="shared" si="55"/>
        <v>0</v>
      </c>
      <c r="CM23" s="106">
        <f t="shared" si="56"/>
        <v>0</v>
      </c>
      <c r="CN23" s="105" t="e">
        <f t="shared" si="57"/>
        <v>#DIV/0!</v>
      </c>
      <c r="CO23" s="129">
        <v>348.778383</v>
      </c>
      <c r="CP23" s="129">
        <v>409.83</v>
      </c>
      <c r="CQ23" s="95">
        <f t="shared" si="58"/>
        <v>-0.148968150208623</v>
      </c>
      <c r="CR23" s="95">
        <f t="shared" si="59"/>
        <v>0.0523736376988009</v>
      </c>
      <c r="CS23" s="94">
        <v>297.444444</v>
      </c>
      <c r="CT23" s="94">
        <v>357.02</v>
      </c>
      <c r="CU23" s="105">
        <f t="shared" si="60"/>
        <v>-0.16690000000000005</v>
      </c>
      <c r="CV23" s="106">
        <f t="shared" si="61"/>
        <v>51.33393900000004</v>
      </c>
      <c r="CW23" s="106">
        <f t="shared" si="62"/>
        <v>52.81</v>
      </c>
      <c r="CX23" s="105">
        <f t="shared" si="63"/>
        <v>-0.028000000000000025</v>
      </c>
      <c r="CY23" s="94">
        <v>60.15279999999999</v>
      </c>
      <c r="CZ23" s="94">
        <v>0</v>
      </c>
      <c r="DA23" s="95" t="e">
        <f t="shared" si="64"/>
        <v>#DIV/0!</v>
      </c>
      <c r="DB23" s="95">
        <f t="shared" si="65"/>
        <v>0.009032729972168115</v>
      </c>
      <c r="DC23" s="94">
        <v>50.154799999999994</v>
      </c>
      <c r="DD23" s="94">
        <v>0</v>
      </c>
      <c r="DE23" s="105" t="e">
        <f t="shared" si="115"/>
        <v>#DIV/0!</v>
      </c>
      <c r="DF23" s="106">
        <f t="shared" si="116"/>
        <v>9.997999999999998</v>
      </c>
      <c r="DG23" s="106">
        <f t="shared" si="117"/>
        <v>0</v>
      </c>
      <c r="DH23" s="105" t="e">
        <f t="shared" si="118"/>
        <v>#DIV/0!</v>
      </c>
      <c r="DI23" s="131">
        <v>0</v>
      </c>
      <c r="DJ23" s="131">
        <v>0</v>
      </c>
      <c r="DK23" s="95" t="e">
        <f t="shared" si="70"/>
        <v>#DIV/0!</v>
      </c>
      <c r="DL23" s="95">
        <f t="shared" si="71"/>
        <v>0</v>
      </c>
      <c r="DM23" s="94">
        <v>0</v>
      </c>
      <c r="DN23" s="94">
        <v>0</v>
      </c>
      <c r="DO23" s="105" t="e">
        <f t="shared" si="72"/>
        <v>#DIV/0!</v>
      </c>
      <c r="DP23" s="106">
        <f t="shared" si="73"/>
        <v>0</v>
      </c>
      <c r="DQ23" s="106">
        <f t="shared" si="74"/>
        <v>0</v>
      </c>
      <c r="DR23" s="105" t="e">
        <f t="shared" si="75"/>
        <v>#DIV/0!</v>
      </c>
      <c r="DS23" s="136"/>
      <c r="DT23" s="136"/>
      <c r="DU23" s="134" t="e">
        <f t="shared" si="76"/>
        <v>#DIV/0!</v>
      </c>
      <c r="DV23" s="95">
        <f t="shared" si="77"/>
        <v>0</v>
      </c>
      <c r="DW23" s="94"/>
      <c r="DX23" s="94"/>
      <c r="DY23" s="105" t="e">
        <f t="shared" si="78"/>
        <v>#DIV/0!</v>
      </c>
      <c r="DZ23" s="135">
        <f t="shared" si="79"/>
        <v>0</v>
      </c>
      <c r="EA23" s="143">
        <f t="shared" si="80"/>
        <v>0</v>
      </c>
      <c r="EB23" s="105" t="e">
        <f t="shared" si="81"/>
        <v>#DIV/0!</v>
      </c>
      <c r="EC23" s="94"/>
      <c r="ED23" s="94"/>
      <c r="EE23" s="95" t="e">
        <f t="shared" si="82"/>
        <v>#DIV/0!</v>
      </c>
      <c r="EF23" s="95">
        <f t="shared" si="83"/>
        <v>0</v>
      </c>
      <c r="EG23" s="94"/>
      <c r="EH23" s="94"/>
      <c r="EI23" s="105" t="e">
        <f t="shared" si="84"/>
        <v>#DIV/0!</v>
      </c>
      <c r="EJ23" s="106">
        <f t="shared" si="85"/>
        <v>0</v>
      </c>
      <c r="EK23" s="106">
        <f t="shared" si="86"/>
        <v>0</v>
      </c>
      <c r="EL23" s="105" t="e">
        <f t="shared" si="87"/>
        <v>#DIV/0!</v>
      </c>
      <c r="EM23" s="94"/>
      <c r="EN23" s="94"/>
      <c r="EO23" s="95" t="e">
        <f t="shared" si="88"/>
        <v>#DIV/0!</v>
      </c>
      <c r="EP23" s="95">
        <f t="shared" si="89"/>
        <v>0</v>
      </c>
      <c r="EQ23" s="94"/>
      <c r="ER23" s="94"/>
      <c r="ES23" s="105" t="e">
        <f t="shared" si="90"/>
        <v>#DIV/0!</v>
      </c>
      <c r="ET23" s="106">
        <f t="shared" si="91"/>
        <v>0</v>
      </c>
      <c r="EU23" s="106">
        <f t="shared" si="92"/>
        <v>0</v>
      </c>
      <c r="EV23" s="105" t="e">
        <f t="shared" si="93"/>
        <v>#DIV/0!</v>
      </c>
      <c r="EW23" s="136"/>
      <c r="EX23" s="136"/>
      <c r="EY23" s="95" t="e">
        <f t="shared" si="94"/>
        <v>#DIV/0!</v>
      </c>
      <c r="EZ23" s="95">
        <f t="shared" si="95"/>
        <v>0</v>
      </c>
      <c r="FA23" s="153"/>
      <c r="FB23" s="153"/>
      <c r="FC23" s="105" t="e">
        <f t="shared" si="96"/>
        <v>#DIV/0!</v>
      </c>
      <c r="FD23" s="106">
        <f t="shared" si="97"/>
        <v>0</v>
      </c>
      <c r="FE23" s="106">
        <f t="shared" si="98"/>
        <v>0</v>
      </c>
      <c r="FF23" s="105" t="e">
        <f t="shared" si="99"/>
        <v>#DIV/0!</v>
      </c>
      <c r="FG23" s="94"/>
      <c r="FH23" s="94"/>
      <c r="FI23" s="95" t="e">
        <f t="shared" si="100"/>
        <v>#DIV/0!</v>
      </c>
      <c r="FJ23" s="95">
        <f t="shared" si="101"/>
        <v>0</v>
      </c>
      <c r="FK23" s="94"/>
      <c r="FL23" s="94"/>
      <c r="FM23" s="105" t="e">
        <f t="shared" si="102"/>
        <v>#DIV/0!</v>
      </c>
      <c r="FN23" s="106">
        <f t="shared" si="103"/>
        <v>0</v>
      </c>
      <c r="FO23" s="106">
        <f t="shared" si="104"/>
        <v>0</v>
      </c>
      <c r="FP23" s="105" t="e">
        <f t="shared" si="105"/>
        <v>#DIV/0!</v>
      </c>
      <c r="FQ23" s="163"/>
      <c r="FR23" s="163"/>
      <c r="FS23" s="95" t="e">
        <f t="shared" si="106"/>
        <v>#DIV/0!</v>
      </c>
      <c r="FT23" s="95">
        <f t="shared" si="107"/>
        <v>0</v>
      </c>
      <c r="FU23" s="166"/>
      <c r="FV23" s="166"/>
      <c r="FW23" s="105" t="e">
        <f t="shared" si="108"/>
        <v>#DIV/0!</v>
      </c>
      <c r="FX23" s="106">
        <f t="shared" si="109"/>
        <v>0</v>
      </c>
      <c r="FY23" s="106">
        <f t="shared" si="110"/>
        <v>0</v>
      </c>
      <c r="FZ23" s="105" t="e">
        <f t="shared" si="111"/>
        <v>#DIV/0!</v>
      </c>
    </row>
    <row r="24" spans="1:182" s="75" customFormat="1" ht="36" customHeight="1">
      <c r="A24" s="96" t="s">
        <v>101</v>
      </c>
      <c r="B24" s="93">
        <f t="shared" si="6"/>
        <v>7972.334651471696</v>
      </c>
      <c r="C24" s="94">
        <f t="shared" si="7"/>
        <v>7160.209848086045</v>
      </c>
      <c r="D24" s="95">
        <f t="shared" si="0"/>
        <v>0.1134219276551979</v>
      </c>
      <c r="E24" s="95">
        <f t="shared" si="1"/>
        <v>0.031</v>
      </c>
      <c r="F24" s="95">
        <f t="shared" si="2"/>
        <v>0.02443767744911081</v>
      </c>
      <c r="G24" s="94">
        <f t="shared" si="8"/>
        <v>4449.107748641509</v>
      </c>
      <c r="H24" s="94">
        <f t="shared" si="9"/>
        <v>3966.8626306332153</v>
      </c>
      <c r="I24" s="105">
        <f t="shared" si="3"/>
        <v>0.12159999999999993</v>
      </c>
      <c r="J24" s="106">
        <f t="shared" si="4"/>
        <v>3523.226902830187</v>
      </c>
      <c r="K24" s="106">
        <f t="shared" si="4"/>
        <v>3193.3472174528297</v>
      </c>
      <c r="L24" s="105">
        <f t="shared" si="10"/>
        <v>0.10329999999999995</v>
      </c>
      <c r="M24" s="108">
        <v>6267.04</v>
      </c>
      <c r="N24" s="108">
        <v>6118.67</v>
      </c>
      <c r="O24" s="95">
        <f t="shared" si="11"/>
        <v>0.024248733793455095</v>
      </c>
      <c r="P24" s="95">
        <f t="shared" si="12"/>
        <v>0.7860984609875982</v>
      </c>
      <c r="Q24" s="94">
        <v>3083.04</v>
      </c>
      <c r="R24" s="94">
        <v>3024.25</v>
      </c>
      <c r="S24" s="105">
        <f t="shared" si="5"/>
        <v>0.019400000000000084</v>
      </c>
      <c r="T24" s="106">
        <f t="shared" si="13"/>
        <v>3184</v>
      </c>
      <c r="U24" s="106">
        <f t="shared" si="14"/>
        <v>3094.42</v>
      </c>
      <c r="V24" s="105">
        <f t="shared" si="15"/>
        <v>0.028899999999999926</v>
      </c>
      <c r="W24" s="94">
        <v>777.8364989999993</v>
      </c>
      <c r="X24" s="94">
        <v>695.7557235388756</v>
      </c>
      <c r="Y24" s="95">
        <f t="shared" si="16"/>
        <v>0.11797355405663067</v>
      </c>
      <c r="Z24" s="95">
        <f t="shared" si="17"/>
        <v>0.09756696538778768</v>
      </c>
      <c r="AA24" s="94">
        <v>553.52</v>
      </c>
      <c r="AB24" s="94">
        <v>633.8257185388755</v>
      </c>
      <c r="AC24" s="105">
        <f t="shared" si="18"/>
        <v>-0.12670000000000003</v>
      </c>
      <c r="AD24" s="106">
        <f t="shared" si="112"/>
        <v>224.31649899999934</v>
      </c>
      <c r="AE24" s="106">
        <f t="shared" si="113"/>
        <v>61.93000500000005</v>
      </c>
      <c r="AF24" s="105">
        <f t="shared" si="114"/>
        <v>2.6221</v>
      </c>
      <c r="AG24" s="94">
        <v>423.6165114716982</v>
      </c>
      <c r="AH24" s="94">
        <v>67.19122454716985</v>
      </c>
      <c r="AI24" s="95">
        <f t="shared" si="22"/>
        <v>5.304640439679876</v>
      </c>
      <c r="AJ24" s="95">
        <f t="shared" si="23"/>
        <v>0.05313581654446711</v>
      </c>
      <c r="AK24" s="94">
        <v>374.82900364150964</v>
      </c>
      <c r="AL24" s="94">
        <v>55.44631209433966</v>
      </c>
      <c r="AM24" s="105">
        <f t="shared" si="24"/>
        <v>5.7602</v>
      </c>
      <c r="AN24" s="106">
        <f t="shared" si="25"/>
        <v>48.78750783018853</v>
      </c>
      <c r="AO24" s="106">
        <f t="shared" si="26"/>
        <v>11.744912452830192</v>
      </c>
      <c r="AP24" s="105">
        <f t="shared" si="27"/>
        <v>3.1539</v>
      </c>
      <c r="AQ24" s="117"/>
      <c r="AR24" s="115">
        <v>0</v>
      </c>
      <c r="AS24" s="95" t="e">
        <f t="shared" si="28"/>
        <v>#DIV/0!</v>
      </c>
      <c r="AT24" s="95">
        <f t="shared" si="29"/>
        <v>0</v>
      </c>
      <c r="AU24" s="116"/>
      <c r="AV24" s="116"/>
      <c r="AW24" s="105" t="e">
        <f t="shared" si="30"/>
        <v>#DIV/0!</v>
      </c>
      <c r="AX24" s="106">
        <f t="shared" si="31"/>
        <v>0</v>
      </c>
      <c r="AY24" s="106">
        <f t="shared" si="32"/>
        <v>0</v>
      </c>
      <c r="AZ24" s="105" t="e">
        <f t="shared" si="33"/>
        <v>#DIV/0!</v>
      </c>
      <c r="BA24" s="120">
        <v>363.3762</v>
      </c>
      <c r="BB24" s="120">
        <v>278.5929</v>
      </c>
      <c r="BC24" s="95">
        <f t="shared" si="34"/>
        <v>0.30432685111501406</v>
      </c>
      <c r="BD24" s="95">
        <f t="shared" si="35"/>
        <v>0.04557964710286222</v>
      </c>
      <c r="BE24" s="94">
        <v>318.5822</v>
      </c>
      <c r="BF24" s="94">
        <v>253.3406</v>
      </c>
      <c r="BG24" s="105">
        <f t="shared" si="36"/>
        <v>0.25750000000000006</v>
      </c>
      <c r="BH24" s="106">
        <f t="shared" si="37"/>
        <v>44.79399999999998</v>
      </c>
      <c r="BI24" s="106">
        <f t="shared" si="38"/>
        <v>25.25229999999999</v>
      </c>
      <c r="BJ24" s="105">
        <f t="shared" si="39"/>
        <v>0.7739</v>
      </c>
      <c r="BK24" s="121"/>
      <c r="BL24" s="121"/>
      <c r="BM24" s="95" t="e">
        <f t="shared" si="40"/>
        <v>#DIV/0!</v>
      </c>
      <c r="BN24" s="95">
        <f t="shared" si="41"/>
        <v>0</v>
      </c>
      <c r="BO24" s="94"/>
      <c r="BP24" s="94"/>
      <c r="BQ24" s="105" t="e">
        <f t="shared" si="42"/>
        <v>#DIV/0!</v>
      </c>
      <c r="BR24" s="106">
        <f t="shared" si="43"/>
        <v>0</v>
      </c>
      <c r="BS24" s="106">
        <f t="shared" si="44"/>
        <v>0</v>
      </c>
      <c r="BT24" s="105" t="e">
        <f t="shared" si="45"/>
        <v>#DIV/0!</v>
      </c>
      <c r="BU24" s="94">
        <v>140.46544099999966</v>
      </c>
      <c r="BV24" s="94"/>
      <c r="BW24" s="95" t="e">
        <f t="shared" si="46"/>
        <v>#DIV/0!</v>
      </c>
      <c r="BX24" s="95">
        <f t="shared" si="47"/>
        <v>0.01761910997728497</v>
      </c>
      <c r="BY24" s="94">
        <v>119.13654499999964</v>
      </c>
      <c r="BZ24" s="94"/>
      <c r="CA24" s="105" t="e">
        <f t="shared" si="48"/>
        <v>#DIV/0!</v>
      </c>
      <c r="CB24" s="106">
        <f t="shared" si="49"/>
        <v>21.328896000000015</v>
      </c>
      <c r="CC24" s="106">
        <f t="shared" si="50"/>
        <v>0</v>
      </c>
      <c r="CD24" s="105" t="e">
        <f t="shared" si="51"/>
        <v>#DIV/0!</v>
      </c>
      <c r="CE24" s="94">
        <v>0</v>
      </c>
      <c r="CF24" s="94">
        <v>0</v>
      </c>
      <c r="CG24" s="95" t="e">
        <f t="shared" si="52"/>
        <v>#DIV/0!</v>
      </c>
      <c r="CH24" s="95">
        <f t="shared" si="53"/>
        <v>0</v>
      </c>
      <c r="CI24" s="94">
        <v>0</v>
      </c>
      <c r="CJ24" s="94">
        <v>0</v>
      </c>
      <c r="CK24" s="105" t="e">
        <f t="shared" si="54"/>
        <v>#DIV/0!</v>
      </c>
      <c r="CL24" s="106">
        <f t="shared" si="55"/>
        <v>0</v>
      </c>
      <c r="CM24" s="106">
        <f t="shared" si="56"/>
        <v>0</v>
      </c>
      <c r="CN24" s="105" t="e">
        <f t="shared" si="57"/>
        <v>#DIV/0!</v>
      </c>
      <c r="CO24" s="129">
        <v>0</v>
      </c>
      <c r="CP24" s="129">
        <v>0</v>
      </c>
      <c r="CQ24" s="95" t="e">
        <f t="shared" si="58"/>
        <v>#DIV/0!</v>
      </c>
      <c r="CR24" s="95">
        <f t="shared" si="59"/>
        <v>0</v>
      </c>
      <c r="CS24" s="94">
        <v>0</v>
      </c>
      <c r="CT24" s="94"/>
      <c r="CU24" s="105" t="e">
        <f t="shared" si="60"/>
        <v>#DIV/0!</v>
      </c>
      <c r="CV24" s="106">
        <f t="shared" si="61"/>
        <v>0</v>
      </c>
      <c r="CW24" s="106">
        <f t="shared" si="62"/>
        <v>0</v>
      </c>
      <c r="CX24" s="105" t="e">
        <f t="shared" si="63"/>
        <v>#DIV/0!</v>
      </c>
      <c r="CY24" s="94">
        <v>0</v>
      </c>
      <c r="CZ24" s="94">
        <v>0</v>
      </c>
      <c r="DA24" s="95" t="e">
        <f t="shared" si="64"/>
        <v>#DIV/0!</v>
      </c>
      <c r="DB24" s="95">
        <f t="shared" si="65"/>
        <v>0</v>
      </c>
      <c r="DC24" s="94">
        <v>0</v>
      </c>
      <c r="DD24" s="94">
        <v>0</v>
      </c>
      <c r="DE24" s="105" t="e">
        <f t="shared" si="115"/>
        <v>#DIV/0!</v>
      </c>
      <c r="DF24" s="106">
        <f t="shared" si="116"/>
        <v>0</v>
      </c>
      <c r="DG24" s="106">
        <f t="shared" si="117"/>
        <v>0</v>
      </c>
      <c r="DH24" s="105" t="e">
        <f t="shared" si="118"/>
        <v>#DIV/0!</v>
      </c>
      <c r="DI24" s="131">
        <v>0</v>
      </c>
      <c r="DJ24" s="131">
        <v>0</v>
      </c>
      <c r="DK24" s="95" t="e">
        <f t="shared" si="70"/>
        <v>#DIV/0!</v>
      </c>
      <c r="DL24" s="95">
        <f t="shared" si="71"/>
        <v>0</v>
      </c>
      <c r="DM24" s="94">
        <v>0</v>
      </c>
      <c r="DN24" s="94">
        <v>0</v>
      </c>
      <c r="DO24" s="105" t="e">
        <f t="shared" si="72"/>
        <v>#DIV/0!</v>
      </c>
      <c r="DP24" s="106">
        <f t="shared" si="73"/>
        <v>0</v>
      </c>
      <c r="DQ24" s="106">
        <f t="shared" si="74"/>
        <v>0</v>
      </c>
      <c r="DR24" s="105" t="e">
        <f t="shared" si="75"/>
        <v>#DIV/0!</v>
      </c>
      <c r="DS24" s="136"/>
      <c r="DT24" s="136"/>
      <c r="DU24" s="134" t="e">
        <f t="shared" si="76"/>
        <v>#DIV/0!</v>
      </c>
      <c r="DV24" s="95">
        <f t="shared" si="77"/>
        <v>0</v>
      </c>
      <c r="DW24" s="94"/>
      <c r="DX24" s="94"/>
      <c r="DY24" s="105" t="e">
        <f t="shared" si="78"/>
        <v>#DIV/0!</v>
      </c>
      <c r="DZ24" s="135">
        <f t="shared" si="79"/>
        <v>0</v>
      </c>
      <c r="EA24" s="143">
        <f t="shared" si="80"/>
        <v>0</v>
      </c>
      <c r="EB24" s="105" t="e">
        <f t="shared" si="81"/>
        <v>#DIV/0!</v>
      </c>
      <c r="EC24" s="94"/>
      <c r="ED24" s="94"/>
      <c r="EE24" s="95" t="e">
        <f t="shared" si="82"/>
        <v>#DIV/0!</v>
      </c>
      <c r="EF24" s="95">
        <f t="shared" si="83"/>
        <v>0</v>
      </c>
      <c r="EG24" s="94"/>
      <c r="EH24" s="94"/>
      <c r="EI24" s="105" t="e">
        <f t="shared" si="84"/>
        <v>#DIV/0!</v>
      </c>
      <c r="EJ24" s="106">
        <f t="shared" si="85"/>
        <v>0</v>
      </c>
      <c r="EK24" s="106">
        <f t="shared" si="86"/>
        <v>0</v>
      </c>
      <c r="EL24" s="105" t="e">
        <f t="shared" si="87"/>
        <v>#DIV/0!</v>
      </c>
      <c r="EM24" s="94"/>
      <c r="EN24" s="94"/>
      <c r="EO24" s="95" t="e">
        <f t="shared" si="88"/>
        <v>#DIV/0!</v>
      </c>
      <c r="EP24" s="95">
        <f t="shared" si="89"/>
        <v>0</v>
      </c>
      <c r="EQ24" s="94"/>
      <c r="ER24" s="94"/>
      <c r="ES24" s="105" t="e">
        <f t="shared" si="90"/>
        <v>#DIV/0!</v>
      </c>
      <c r="ET24" s="106">
        <f t="shared" si="91"/>
        <v>0</v>
      </c>
      <c r="EU24" s="106">
        <f t="shared" si="92"/>
        <v>0</v>
      </c>
      <c r="EV24" s="105" t="e">
        <f t="shared" si="93"/>
        <v>#DIV/0!</v>
      </c>
      <c r="EW24" s="136"/>
      <c r="EX24" s="136"/>
      <c r="EY24" s="95" t="e">
        <f t="shared" si="94"/>
        <v>#DIV/0!</v>
      </c>
      <c r="EZ24" s="95">
        <f t="shared" si="95"/>
        <v>0</v>
      </c>
      <c r="FA24" s="153"/>
      <c r="FB24" s="153"/>
      <c r="FC24" s="105" t="e">
        <f t="shared" si="96"/>
        <v>#DIV/0!</v>
      </c>
      <c r="FD24" s="106">
        <f t="shared" si="97"/>
        <v>0</v>
      </c>
      <c r="FE24" s="106">
        <f t="shared" si="98"/>
        <v>0</v>
      </c>
      <c r="FF24" s="105" t="e">
        <f t="shared" si="99"/>
        <v>#DIV/0!</v>
      </c>
      <c r="FG24" s="94"/>
      <c r="FH24" s="94"/>
      <c r="FI24" s="95" t="e">
        <f t="shared" si="100"/>
        <v>#DIV/0!</v>
      </c>
      <c r="FJ24" s="95">
        <f t="shared" si="101"/>
        <v>0</v>
      </c>
      <c r="FK24" s="94"/>
      <c r="FL24" s="94"/>
      <c r="FM24" s="105" t="e">
        <f t="shared" si="102"/>
        <v>#DIV/0!</v>
      </c>
      <c r="FN24" s="106">
        <f t="shared" si="103"/>
        <v>0</v>
      </c>
      <c r="FO24" s="106">
        <f t="shared" si="104"/>
        <v>0</v>
      </c>
      <c r="FP24" s="105" t="e">
        <f t="shared" si="105"/>
        <v>#DIV/0!</v>
      </c>
      <c r="FQ24" s="163"/>
      <c r="FR24" s="163"/>
      <c r="FS24" s="95" t="e">
        <f t="shared" si="106"/>
        <v>#DIV/0!</v>
      </c>
      <c r="FT24" s="95">
        <f t="shared" si="107"/>
        <v>0</v>
      </c>
      <c r="FU24" s="166"/>
      <c r="FV24" s="166"/>
      <c r="FW24" s="105" t="e">
        <f t="shared" si="108"/>
        <v>#DIV/0!</v>
      </c>
      <c r="FX24" s="106">
        <f t="shared" si="109"/>
        <v>0</v>
      </c>
      <c r="FY24" s="106">
        <f t="shared" si="110"/>
        <v>0</v>
      </c>
      <c r="FZ24" s="105" t="e">
        <f t="shared" si="111"/>
        <v>#DIV/0!</v>
      </c>
    </row>
    <row r="25" spans="1:182" s="77" customFormat="1" ht="36" customHeight="1">
      <c r="A25" s="97" t="s">
        <v>102</v>
      </c>
      <c r="B25" s="93">
        <f t="shared" si="6"/>
        <v>326231.27414924523</v>
      </c>
      <c r="C25" s="94">
        <f t="shared" si="7"/>
        <v>300056.1888846471</v>
      </c>
      <c r="D25" s="95">
        <f t="shared" si="0"/>
        <v>0.0872339456216343</v>
      </c>
      <c r="E25" s="95">
        <f t="shared" si="1"/>
        <v>1</v>
      </c>
      <c r="F25" s="95">
        <f aca="true" t="shared" si="119" ref="F25:K25">SUM(F7:F24)</f>
        <v>0.9999999999999998</v>
      </c>
      <c r="G25" s="94">
        <f t="shared" si="119"/>
        <v>205034.60467871695</v>
      </c>
      <c r="H25" s="94">
        <f t="shared" si="119"/>
        <v>191129.29997143953</v>
      </c>
      <c r="I25" s="109">
        <f t="shared" si="3"/>
        <v>0.07279999999999998</v>
      </c>
      <c r="J25" s="106">
        <f t="shared" si="119"/>
        <v>121196.66947052817</v>
      </c>
      <c r="K25" s="106">
        <f t="shared" si="119"/>
        <v>106520.46891320753</v>
      </c>
      <c r="L25" s="105">
        <f t="shared" si="10"/>
        <v>0.13779999999999992</v>
      </c>
      <c r="M25" s="106">
        <f>SUM(M7:M24)</f>
        <v>195378.31000000003</v>
      </c>
      <c r="N25" s="106">
        <f>SUM(N7:N24)</f>
        <v>174049.60999999996</v>
      </c>
      <c r="O25" s="95">
        <f t="shared" si="11"/>
        <v>0.12254379656466956</v>
      </c>
      <c r="P25" s="95">
        <f t="shared" si="12"/>
        <v>0.598895095234241</v>
      </c>
      <c r="Q25" s="106">
        <f>SUM(Q7:Q24)</f>
        <v>95281.20999999999</v>
      </c>
      <c r="R25" s="106">
        <f>SUM(R7:R24)</f>
        <v>85281.85</v>
      </c>
      <c r="S25" s="105">
        <f t="shared" si="5"/>
        <v>0.11729999999999996</v>
      </c>
      <c r="T25" s="106">
        <f t="shared" si="13"/>
        <v>100097.10000000003</v>
      </c>
      <c r="U25" s="106">
        <f t="shared" si="14"/>
        <v>88767.75999999995</v>
      </c>
      <c r="V25" s="105">
        <f t="shared" si="15"/>
        <v>0.12759999999999994</v>
      </c>
      <c r="W25" s="106">
        <f>SUM(W7:W24)</f>
        <v>24723.2297799999</v>
      </c>
      <c r="X25" s="106">
        <f>SUM(X7:X24)</f>
        <v>21631.501127156545</v>
      </c>
      <c r="Y25" s="95">
        <f t="shared" si="16"/>
        <v>0.14292714290465708</v>
      </c>
      <c r="Z25" s="95">
        <f t="shared" si="17"/>
        <v>0.07578436446497598</v>
      </c>
      <c r="AA25" s="106">
        <f>SUM(AA7:AA24)</f>
        <v>20288.97</v>
      </c>
      <c r="AB25" s="106">
        <f>SUM(AB7:AB24)</f>
        <v>19020.31499015656</v>
      </c>
      <c r="AC25" s="105">
        <f t="shared" si="18"/>
        <v>0.06669999999999998</v>
      </c>
      <c r="AD25" s="106">
        <f t="shared" si="112"/>
        <v>4434.2597799998985</v>
      </c>
      <c r="AE25" s="106">
        <f t="shared" si="113"/>
        <v>2611.186136999986</v>
      </c>
      <c r="AF25" s="105">
        <f t="shared" si="114"/>
        <v>0.6981999999999999</v>
      </c>
      <c r="AG25" s="106">
        <f>SUM(AG7:AG24)</f>
        <v>41735.72079467922</v>
      </c>
      <c r="AH25" s="106">
        <f>SUM(AH7:AH24)</f>
        <v>37536.34713849057</v>
      </c>
      <c r="AI25" s="95">
        <f t="shared" si="22"/>
        <v>0.11187486200228897</v>
      </c>
      <c r="AJ25" s="95">
        <f t="shared" si="23"/>
        <v>0.1279329239770735</v>
      </c>
      <c r="AK25" s="106">
        <f>SUM(AK7:AK24)</f>
        <v>37818.648748358486</v>
      </c>
      <c r="AL25" s="106">
        <f>SUM(AL7:AL24)</f>
        <v>34373.67490428302</v>
      </c>
      <c r="AM25" s="105">
        <f t="shared" si="24"/>
        <v>0.10020000000000007</v>
      </c>
      <c r="AN25" s="106">
        <f t="shared" si="25"/>
        <v>3917.0720463207326</v>
      </c>
      <c r="AO25" s="106">
        <f t="shared" si="26"/>
        <v>3162.672234207552</v>
      </c>
      <c r="AP25" s="105">
        <f t="shared" si="27"/>
        <v>0.23849999999999993</v>
      </c>
      <c r="AQ25" s="106">
        <f>SUM(AQ7:AQ24)</f>
        <v>2287.39</v>
      </c>
      <c r="AR25" s="106">
        <f>SUM(AR7:AR24)</f>
        <v>2132.9700000000003</v>
      </c>
      <c r="AS25" s="95">
        <f t="shared" si="28"/>
        <v>0.072396705063831</v>
      </c>
      <c r="AT25" s="95">
        <f t="shared" si="29"/>
        <v>0.0070115595323137474</v>
      </c>
      <c r="AU25" s="106">
        <f>SUM(AU7:AU24)</f>
        <v>1772.35</v>
      </c>
      <c r="AV25" s="106">
        <f>SUM(AV7:AV24)</f>
        <v>1539.55</v>
      </c>
      <c r="AW25" s="105">
        <f t="shared" si="30"/>
        <v>0.1512</v>
      </c>
      <c r="AX25" s="106">
        <f t="shared" si="31"/>
        <v>515.04</v>
      </c>
      <c r="AY25" s="106">
        <f t="shared" si="32"/>
        <v>593.4200000000003</v>
      </c>
      <c r="AZ25" s="105">
        <f t="shared" si="33"/>
        <v>-0.1321</v>
      </c>
      <c r="BA25" s="106">
        <f>SUM(BA7:BA24)</f>
        <v>11411.322499999998</v>
      </c>
      <c r="BB25" s="106">
        <f>SUM(BB7:BB24)</f>
        <v>12390.8843</v>
      </c>
      <c r="BC25" s="95">
        <f t="shared" si="34"/>
        <v>-0.0790550356442277</v>
      </c>
      <c r="BD25" s="95">
        <f t="shared" si="35"/>
        <v>0.034979241428519554</v>
      </c>
      <c r="BE25" s="106">
        <f>SUM(BE7:BE24)</f>
        <v>9612.4714</v>
      </c>
      <c r="BF25" s="106">
        <f>SUM(BF7:BF24)</f>
        <v>10676.122200000002</v>
      </c>
      <c r="BG25" s="105">
        <f t="shared" si="36"/>
        <v>-0.09960000000000002</v>
      </c>
      <c r="BH25" s="106">
        <f t="shared" si="37"/>
        <v>1798.851099999998</v>
      </c>
      <c r="BI25" s="106">
        <f t="shared" si="38"/>
        <v>1714.762099999998</v>
      </c>
      <c r="BJ25" s="105">
        <f t="shared" si="39"/>
        <v>0.04899999999999993</v>
      </c>
      <c r="BK25" s="106">
        <f>SUM(BK7:BK24)</f>
        <v>2213.49</v>
      </c>
      <c r="BL25" s="106">
        <v>5406.009999999999</v>
      </c>
      <c r="BM25" s="95">
        <f t="shared" si="40"/>
        <v>-0.5905501469660618</v>
      </c>
      <c r="BN25" s="95">
        <f t="shared" si="41"/>
        <v>0.006785033120360392</v>
      </c>
      <c r="BO25" s="106">
        <f>SUM(BO7:BO24)</f>
        <v>1882.7499999999998</v>
      </c>
      <c r="BP25" s="106">
        <v>5222.109999999999</v>
      </c>
      <c r="BQ25" s="105">
        <f t="shared" si="42"/>
        <v>-0.6395</v>
      </c>
      <c r="BR25" s="106">
        <f t="shared" si="43"/>
        <v>330.74</v>
      </c>
      <c r="BS25" s="106">
        <f t="shared" si="44"/>
        <v>183.90000000000055</v>
      </c>
      <c r="BT25" s="105">
        <f t="shared" si="45"/>
        <v>0.7985</v>
      </c>
      <c r="BU25" s="106">
        <f>SUM(BU7:BU24)</f>
        <v>3059.482619999998</v>
      </c>
      <c r="BV25" s="106">
        <f>SUM(BV7:BV24)</f>
        <v>2649.4542330000004</v>
      </c>
      <c r="BW25" s="95">
        <f t="shared" si="46"/>
        <v>0.15475956591094567</v>
      </c>
      <c r="BX25" s="95">
        <f t="shared" si="47"/>
        <v>0.009378262792182018</v>
      </c>
      <c r="BY25" s="106">
        <f>SUM(BY7:BY24)</f>
        <v>2935.5518199999983</v>
      </c>
      <c r="BZ25" s="106">
        <f>SUM(BZ7:BZ24)</f>
        <v>2572.5235789999997</v>
      </c>
      <c r="CA25" s="105">
        <f t="shared" si="48"/>
        <v>0.1411</v>
      </c>
      <c r="CB25" s="106">
        <f t="shared" si="49"/>
        <v>123.93079999999964</v>
      </c>
      <c r="CC25" s="106">
        <f t="shared" si="50"/>
        <v>76.93065400000069</v>
      </c>
      <c r="CD25" s="105">
        <f t="shared" si="51"/>
        <v>0.6109</v>
      </c>
      <c r="CE25" s="106">
        <f>SUM(CE7:CE24)</f>
        <v>229.96</v>
      </c>
      <c r="CF25" s="106">
        <f>SUM(CF7:CF24)</f>
        <v>558.47</v>
      </c>
      <c r="CG25" s="95">
        <f t="shared" si="52"/>
        <v>-0.5882321342238616</v>
      </c>
      <c r="CH25" s="95">
        <f t="shared" si="53"/>
        <v>0.0007048986967901712</v>
      </c>
      <c r="CI25" s="106">
        <f>SUM(CI7:CI24)</f>
        <v>209.51</v>
      </c>
      <c r="CJ25" s="106">
        <f>SUM(CJ7:CJ24)</f>
        <v>537.3</v>
      </c>
      <c r="CK25" s="105">
        <f t="shared" si="54"/>
        <v>-0.6101</v>
      </c>
      <c r="CL25" s="106">
        <f t="shared" si="55"/>
        <v>20.450000000000017</v>
      </c>
      <c r="CM25" s="106">
        <f t="shared" si="56"/>
        <v>21.170000000000073</v>
      </c>
      <c r="CN25" s="105">
        <f t="shared" si="57"/>
        <v>-0.03400000000000003</v>
      </c>
      <c r="CO25" s="106">
        <f>SUM(CO7:CO24)</f>
        <v>23041.825534</v>
      </c>
      <c r="CP25" s="106">
        <f>SUM(CP7:CP24)</f>
        <v>21606.500000000004</v>
      </c>
      <c r="CQ25" s="95">
        <f t="shared" si="58"/>
        <v>0.06643026561451396</v>
      </c>
      <c r="CR25" s="95">
        <f t="shared" si="59"/>
        <v>0.07063033914847403</v>
      </c>
      <c r="CS25" s="106">
        <f>SUM(CS7:CS24)</f>
        <v>17794.16323</v>
      </c>
      <c r="CT25" s="106">
        <f>SUM(CT7:CT24)</f>
        <v>18015.730000000003</v>
      </c>
      <c r="CU25" s="105">
        <f t="shared" si="60"/>
        <v>-0.012299999999999978</v>
      </c>
      <c r="CV25" s="106">
        <f t="shared" si="61"/>
        <v>5247.662304000001</v>
      </c>
      <c r="CW25" s="106">
        <f t="shared" si="62"/>
        <v>3590.7700000000004</v>
      </c>
      <c r="CX25" s="105">
        <f t="shared" si="63"/>
        <v>0.46140000000000003</v>
      </c>
      <c r="CY25" s="106">
        <f>SUM(CY7:CY24)</f>
        <v>7418.6276</v>
      </c>
      <c r="CZ25" s="106">
        <f>SUM(CZ7:CZ24)</f>
        <v>7447.81</v>
      </c>
      <c r="DA25" s="95">
        <f t="shared" si="64"/>
        <v>-0.003918252479588039</v>
      </c>
      <c r="DB25" s="95">
        <f t="shared" si="65"/>
        <v>0.022740393665035635</v>
      </c>
      <c r="DC25" s="106">
        <f>SUM(DC7:DC24)</f>
        <v>5514.687400000001</v>
      </c>
      <c r="DD25" s="106">
        <f>SUM(DD7:DD24)</f>
        <v>4862.840000000001</v>
      </c>
      <c r="DE25" s="105">
        <f t="shared" si="115"/>
        <v>0.1339999999999999</v>
      </c>
      <c r="DF25" s="106">
        <f t="shared" si="116"/>
        <v>1903.940199999999</v>
      </c>
      <c r="DG25" s="106">
        <f t="shared" si="117"/>
        <v>2584.9699999999993</v>
      </c>
      <c r="DH25" s="105">
        <f t="shared" si="118"/>
        <v>-0.26349999999999996</v>
      </c>
      <c r="DI25" s="106">
        <f>SUM(DI7:DI24)</f>
        <v>554.62</v>
      </c>
      <c r="DJ25" s="106">
        <f>SUM(DJ7:DJ24)</f>
        <v>601.78</v>
      </c>
      <c r="DK25" s="95">
        <f t="shared" si="70"/>
        <v>-0.07836750972116051</v>
      </c>
      <c r="DL25" s="95">
        <f t="shared" si="71"/>
        <v>0.0017000822543649535</v>
      </c>
      <c r="DM25" s="106">
        <f>SUM(DM7:DM24)</f>
        <v>81.7</v>
      </c>
      <c r="DN25" s="106">
        <f>SUM(DN7:DN24)</f>
        <v>162.96</v>
      </c>
      <c r="DO25" s="105">
        <f t="shared" si="72"/>
        <v>-0.49860000000000004</v>
      </c>
      <c r="DP25" s="106">
        <f t="shared" si="73"/>
        <v>472.92</v>
      </c>
      <c r="DQ25" s="106">
        <f t="shared" si="74"/>
        <v>438.81999999999994</v>
      </c>
      <c r="DR25" s="105">
        <f t="shared" si="75"/>
        <v>0.0777000000000001</v>
      </c>
      <c r="DS25" s="106">
        <f>SUM(DS7:DS24)</f>
        <v>622.44</v>
      </c>
      <c r="DT25" s="106">
        <f>SUM(DT7:DT24)</f>
        <v>366.45000000000005</v>
      </c>
      <c r="DU25" s="134">
        <f t="shared" si="76"/>
        <v>0.698567335243553</v>
      </c>
      <c r="DV25" s="95">
        <f t="shared" si="77"/>
        <v>0.0019079715812753268</v>
      </c>
      <c r="DW25" s="106">
        <f>SUM(DW7:DW24)</f>
        <v>621.37</v>
      </c>
      <c r="DX25" s="106">
        <f>SUM(DX7:DX24)</f>
        <v>365.08000000000004</v>
      </c>
      <c r="DY25" s="105">
        <f t="shared" si="78"/>
        <v>0.702</v>
      </c>
      <c r="DZ25" s="135">
        <f t="shared" si="79"/>
        <v>1.07000000000005</v>
      </c>
      <c r="EA25" s="143">
        <f t="shared" si="80"/>
        <v>1.3700000000000045</v>
      </c>
      <c r="EB25" s="105">
        <f t="shared" si="81"/>
        <v>-0.21899999999999997</v>
      </c>
      <c r="EC25" s="106">
        <f>SUM(EC7:EC24)</f>
        <v>482.654915</v>
      </c>
      <c r="ED25" s="106">
        <f>SUM(ED7:ED24)</f>
        <v>444.640808</v>
      </c>
      <c r="EE25" s="95">
        <f t="shared" si="82"/>
        <v>0.08549396797605681</v>
      </c>
      <c r="EF25" s="95">
        <f t="shared" si="83"/>
        <v>0.0014794869567875753</v>
      </c>
      <c r="EG25" s="106">
        <f>SUM(EG7:EG24)</f>
        <v>362.91546500000004</v>
      </c>
      <c r="EH25" s="106">
        <f>SUM(EH7:EH24)</f>
        <v>318.62642900000003</v>
      </c>
      <c r="EI25" s="105">
        <f t="shared" si="84"/>
        <v>0.139</v>
      </c>
      <c r="EJ25" s="106">
        <f t="shared" si="85"/>
        <v>119.73944999999998</v>
      </c>
      <c r="EK25" s="106">
        <f t="shared" si="86"/>
        <v>126.01437899999996</v>
      </c>
      <c r="EL25" s="105">
        <f t="shared" si="87"/>
        <v>-0.049799999999999955</v>
      </c>
      <c r="EM25" s="106">
        <f>SUM(EM7:EM24)</f>
        <v>758.83</v>
      </c>
      <c r="EN25" s="106">
        <f>SUM(EN7:EN24)</f>
        <v>708.86</v>
      </c>
      <c r="EO25" s="95">
        <f t="shared" si="88"/>
        <v>0.07050000000000001</v>
      </c>
      <c r="EP25" s="95">
        <f t="shared" si="89"/>
        <v>0.0023260492176260463</v>
      </c>
      <c r="EQ25" s="106">
        <f>SUM(EQ7:EQ24)</f>
        <v>706.88</v>
      </c>
      <c r="ER25" s="106">
        <f>SUM(ER7:ER24)</f>
        <v>664.21</v>
      </c>
      <c r="ES25" s="105">
        <f t="shared" si="90"/>
        <v>0.06420000000000003</v>
      </c>
      <c r="ET25" s="106">
        <f t="shared" si="91"/>
        <v>51.950000000000045</v>
      </c>
      <c r="EU25" s="106">
        <f t="shared" si="92"/>
        <v>44.64999999999998</v>
      </c>
      <c r="EV25" s="105">
        <f t="shared" si="93"/>
        <v>0.16349999999999998</v>
      </c>
      <c r="EW25" s="106">
        <f>SUM(EW7:EW24)</f>
        <v>3526.4328835660167</v>
      </c>
      <c r="EX25" s="106">
        <f>SUM(EX7:EX24)</f>
        <v>4472.949564999992</v>
      </c>
      <c r="EY25" s="95">
        <f t="shared" si="94"/>
        <v>-0.2116</v>
      </c>
      <c r="EZ25" s="95">
        <f t="shared" si="95"/>
        <v>0.010809610123254872</v>
      </c>
      <c r="FA25" s="158">
        <f>SUM(FA7:FA24)</f>
        <v>2728.4119363584755</v>
      </c>
      <c r="FB25" s="106">
        <f>SUM(FB7:FB24)</f>
        <v>3447.4668669999905</v>
      </c>
      <c r="FC25" s="105">
        <f t="shared" si="96"/>
        <v>-0.2086</v>
      </c>
      <c r="FD25" s="106">
        <f t="shared" si="97"/>
        <v>798.0209472075412</v>
      </c>
      <c r="FE25" s="106">
        <f t="shared" si="98"/>
        <v>1025.4826980000012</v>
      </c>
      <c r="FF25" s="105">
        <f t="shared" si="99"/>
        <v>-0.2218</v>
      </c>
      <c r="FG25" s="106">
        <f>SUM(FG7:FG24)</f>
        <v>1366.9875220000001</v>
      </c>
      <c r="FH25" s="106">
        <f>SUM(FH7:FH24)</f>
        <v>1622.9717130000001</v>
      </c>
      <c r="FI25" s="95">
        <f t="shared" si="100"/>
        <v>-0.15769999999999995</v>
      </c>
      <c r="FJ25" s="95">
        <f t="shared" si="101"/>
        <v>0.004190240575692405</v>
      </c>
      <c r="FK25" s="106">
        <f>SUM(FK7:FK24)</f>
        <v>1318.6246789999998</v>
      </c>
      <c r="FL25" s="106">
        <f>SUM(FL7:FL24)</f>
        <v>1604.971002</v>
      </c>
      <c r="FM25" s="105">
        <f t="shared" si="102"/>
        <v>-0.1784</v>
      </c>
      <c r="FN25" s="106">
        <f t="shared" si="103"/>
        <v>48.36284300000034</v>
      </c>
      <c r="FO25" s="106">
        <f t="shared" si="104"/>
        <v>18.000711000000138</v>
      </c>
      <c r="FP25" s="105">
        <f t="shared" si="105"/>
        <v>1.6867</v>
      </c>
      <c r="FQ25" s="164">
        <f>SUM(FQ7:FQ24)</f>
        <v>7419.950000000001</v>
      </c>
      <c r="FR25" s="164">
        <f>SUM(FR7:FR24)</f>
        <v>6428.98</v>
      </c>
      <c r="FS25" s="95">
        <f t="shared" si="106"/>
        <v>0.1540999999999999</v>
      </c>
      <c r="FT25" s="95">
        <f t="shared" si="107"/>
        <v>0.022744447231032486</v>
      </c>
      <c r="FU25" s="167">
        <f>SUM(FU7:FU24)</f>
        <v>6104.390000000001</v>
      </c>
      <c r="FV25" s="167">
        <f>SUM(FV7:FV24)</f>
        <v>4907.92</v>
      </c>
      <c r="FW25" s="105">
        <f t="shared" si="108"/>
        <v>0.24380000000000002</v>
      </c>
      <c r="FX25" s="106">
        <f t="shared" si="109"/>
        <v>1315.5599999999995</v>
      </c>
      <c r="FY25" s="106">
        <f t="shared" si="110"/>
        <v>1521.0599999999995</v>
      </c>
      <c r="FZ25" s="105">
        <f t="shared" si="111"/>
        <v>-0.1351</v>
      </c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I5" activePane="bottomRight" state="frozen"/>
      <selection pane="bottomRight" activeCell="M11" sqref="M11"/>
    </sheetView>
  </sheetViews>
  <sheetFormatPr defaultColWidth="9.00390625" defaultRowHeight="14.25"/>
  <cols>
    <col min="1" max="1" width="15.50390625" style="15" bestFit="1" customWidth="1"/>
    <col min="2" max="2" width="8.375" style="15" bestFit="1" customWidth="1"/>
    <col min="3" max="3" width="9.00390625" style="15" customWidth="1"/>
    <col min="4" max="4" width="8.375" style="15" bestFit="1" customWidth="1"/>
    <col min="5" max="5" width="9.00390625" style="15" customWidth="1"/>
    <col min="6" max="6" width="8.25390625" style="16" bestFit="1" customWidth="1"/>
    <col min="7" max="7" width="8.875" style="17" bestFit="1" customWidth="1"/>
    <col min="8" max="8" width="9.50390625" style="15" bestFit="1" customWidth="1"/>
    <col min="9" max="10" width="8.875" style="15" bestFit="1" customWidth="1"/>
    <col min="11" max="11" width="9.25390625" style="15" bestFit="1" customWidth="1"/>
    <col min="12" max="12" width="9.50390625" style="18" bestFit="1" customWidth="1"/>
    <col min="13" max="13" width="11.00390625" style="18" customWidth="1"/>
    <col min="14" max="14" width="8.75390625" style="15" customWidth="1"/>
    <col min="15" max="15" width="7.75390625" style="15" customWidth="1"/>
    <col min="16" max="16" width="8.75390625" style="15" customWidth="1"/>
    <col min="17" max="17" width="8.625" style="19" customWidth="1"/>
    <col min="18" max="18" width="7.50390625" style="15" customWidth="1"/>
    <col min="19" max="20" width="8.625" style="15" bestFit="1" customWidth="1"/>
    <col min="21" max="21" width="8.75390625" style="15" bestFit="1" customWidth="1"/>
    <col min="22" max="22" width="7.75390625" style="15" customWidth="1"/>
    <col min="23" max="23" width="9.50390625" style="15" bestFit="1" customWidth="1"/>
    <col min="24" max="24" width="8.625" style="15" customWidth="1"/>
    <col min="25" max="25" width="7.75390625" style="15" customWidth="1"/>
    <col min="26" max="26" width="8.00390625" style="15" customWidth="1"/>
    <col min="27" max="27" width="7.625" style="15" customWidth="1"/>
    <col min="28" max="28" width="8.125" style="16" customWidth="1"/>
    <col min="29" max="29" width="6.50390625" style="15" customWidth="1"/>
    <col min="30" max="31" width="7.00390625" style="15" customWidth="1"/>
    <col min="32" max="32" width="7.75390625" style="19" customWidth="1"/>
    <col min="33" max="33" width="9.125" style="19" bestFit="1" customWidth="1"/>
    <col min="34" max="35" width="8.00390625" style="15" customWidth="1"/>
    <col min="36" max="36" width="8.50390625" style="15" customWidth="1"/>
    <col min="37" max="37" width="7.375" style="15" customWidth="1"/>
    <col min="38" max="38" width="9.50390625" style="15" customWidth="1"/>
    <col min="39" max="39" width="9.50390625" style="16" customWidth="1"/>
    <col min="40" max="41" width="8.625" style="15" customWidth="1"/>
    <col min="42" max="43" width="7.625" style="15" customWidth="1"/>
    <col min="44" max="44" width="9.125" style="15" customWidth="1"/>
    <col min="45" max="45" width="8.00390625" style="15" customWidth="1"/>
    <col min="46" max="49" width="9.25390625" style="15" customWidth="1"/>
    <col min="50" max="50" width="9.25390625" style="16" customWidth="1"/>
    <col min="51" max="56" width="9.25390625" style="15" customWidth="1"/>
    <col min="57" max="57" width="8.375" style="15" customWidth="1"/>
    <col min="58" max="58" width="8.875" style="15" bestFit="1" customWidth="1"/>
    <col min="59" max="60" width="9.375" style="15" bestFit="1" customWidth="1"/>
    <col min="61" max="61" width="9.375" style="16" bestFit="1" customWidth="1"/>
    <col min="62" max="71" width="9.375" style="15" bestFit="1" customWidth="1"/>
    <col min="72" max="72" width="9.375" style="16" bestFit="1" customWidth="1"/>
    <col min="73" max="82" width="9.375" style="15" bestFit="1" customWidth="1"/>
    <col min="83" max="83" width="9.375" style="16" bestFit="1" customWidth="1"/>
    <col min="84" max="87" width="9.25390625" style="15" bestFit="1" customWidth="1"/>
    <col min="88" max="93" width="9.375" style="15" bestFit="1" customWidth="1"/>
    <col min="94" max="94" width="9.375" style="16" bestFit="1" customWidth="1"/>
    <col min="95" max="104" width="9.375" style="15" bestFit="1" customWidth="1"/>
    <col min="105" max="105" width="9.375" style="16" bestFit="1" customWidth="1"/>
    <col min="106" max="115" width="9.375" style="15" bestFit="1" customWidth="1"/>
    <col min="116" max="116" width="9.375" style="16" bestFit="1" customWidth="1"/>
    <col min="117" max="118" width="9.25390625" style="15" bestFit="1" customWidth="1"/>
    <col min="119" max="126" width="9.375" style="15" bestFit="1" customWidth="1"/>
    <col min="127" max="127" width="9.375" style="16" bestFit="1" customWidth="1"/>
    <col min="128" max="137" width="9.375" style="15" bestFit="1" customWidth="1"/>
    <col min="138" max="138" width="9.375" style="16" bestFit="1" customWidth="1"/>
    <col min="139" max="140" width="9.25390625" style="15" bestFit="1" customWidth="1"/>
    <col min="141" max="148" width="9.375" style="15" bestFit="1" customWidth="1"/>
    <col min="149" max="149" width="9.375" style="16" bestFit="1" customWidth="1"/>
    <col min="150" max="153" width="9.375" style="15" bestFit="1" customWidth="1"/>
    <col min="154" max="159" width="9.50390625" style="15" bestFit="1" customWidth="1"/>
    <col min="160" max="160" width="9.50390625" style="16" bestFit="1" customWidth="1"/>
    <col min="161" max="161" width="9.875" style="15" bestFit="1" customWidth="1"/>
    <col min="162" max="162" width="12.875" style="15" bestFit="1" customWidth="1"/>
    <col min="163" max="163" width="9.875" style="15" bestFit="1" customWidth="1"/>
    <col min="164" max="164" width="11.875" style="15" bestFit="1" customWidth="1"/>
    <col min="165" max="165" width="10.875" style="15" bestFit="1" customWidth="1"/>
    <col min="166" max="166" width="12.875" style="15" bestFit="1" customWidth="1"/>
    <col min="167" max="170" width="9.375" style="15" bestFit="1" customWidth="1"/>
    <col min="171" max="171" width="9.375" style="16" bestFit="1" customWidth="1"/>
    <col min="172" max="173" width="10.375" style="15" bestFit="1" customWidth="1"/>
    <col min="174" max="175" width="9.25390625" style="15" bestFit="1" customWidth="1"/>
    <col min="176" max="176" width="9.375" style="15" bestFit="1" customWidth="1"/>
    <col min="177" max="177" width="10.375" style="15" bestFit="1" customWidth="1"/>
    <col min="178" max="179" width="9.375" style="15" bestFit="1" customWidth="1"/>
    <col min="180" max="184" width="9.25390625" style="15" bestFit="1" customWidth="1"/>
    <col min="185" max="188" width="9.375" style="15" bestFit="1" customWidth="1"/>
    <col min="189" max="194" width="9.00390625" style="20" customWidth="1"/>
    <col min="195" max="201" width="9.125" style="20" bestFit="1" customWidth="1"/>
    <col min="202" max="206" width="9.00390625" style="20" customWidth="1"/>
    <col min="207" max="210" width="9.125" style="20" bestFit="1" customWidth="1"/>
    <col min="224" max="224" width="9.00390625" style="20" customWidth="1"/>
  </cols>
  <sheetData>
    <row r="1" spans="1:171" s="11" customFormat="1" ht="42" customHeight="1">
      <c r="A1" s="21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65"/>
      <c r="BH1" s="65"/>
      <c r="BI1" s="66"/>
      <c r="BT1" s="46"/>
      <c r="CE1" s="46"/>
      <c r="CP1" s="46"/>
      <c r="DA1" s="46"/>
      <c r="DL1" s="46"/>
      <c r="DW1" s="46"/>
      <c r="EH1" s="46"/>
      <c r="ES1" s="46"/>
      <c r="FD1" s="46"/>
      <c r="FO1" s="46"/>
    </row>
    <row r="2" spans="1:210" s="12" customFormat="1" ht="36" customHeight="1">
      <c r="A2" s="22" t="s">
        <v>104</v>
      </c>
      <c r="B2" s="23" t="s">
        <v>105</v>
      </c>
      <c r="C2" s="24"/>
      <c r="D2" s="24"/>
      <c r="E2" s="24"/>
      <c r="F2" s="24"/>
      <c r="G2" s="24"/>
      <c r="H2" s="24"/>
      <c r="I2" s="24"/>
      <c r="J2" s="24"/>
      <c r="K2" s="24"/>
      <c r="L2" s="51"/>
      <c r="M2" s="52" t="s">
        <v>106</v>
      </c>
      <c r="N2" s="53"/>
      <c r="O2" s="53"/>
      <c r="P2" s="53"/>
      <c r="Q2" s="53"/>
      <c r="R2" s="53"/>
      <c r="S2" s="53"/>
      <c r="T2" s="53"/>
      <c r="U2" s="53"/>
      <c r="V2" s="53"/>
      <c r="W2" s="55"/>
      <c r="X2" s="52" t="s">
        <v>107</v>
      </c>
      <c r="Y2" s="53"/>
      <c r="Z2" s="53"/>
      <c r="AA2" s="53"/>
      <c r="AB2" s="53"/>
      <c r="AC2" s="53"/>
      <c r="AD2" s="53"/>
      <c r="AE2" s="53"/>
      <c r="AF2" s="53"/>
      <c r="AG2" s="53"/>
      <c r="AH2" s="55"/>
      <c r="AI2" s="52" t="s">
        <v>108</v>
      </c>
      <c r="AJ2" s="53"/>
      <c r="AK2" s="53"/>
      <c r="AL2" s="53"/>
      <c r="AM2" s="53"/>
      <c r="AN2" s="53"/>
      <c r="AO2" s="53"/>
      <c r="AP2" s="53"/>
      <c r="AQ2" s="53"/>
      <c r="AR2" s="53"/>
      <c r="AS2" s="55"/>
      <c r="AT2" s="52" t="s">
        <v>109</v>
      </c>
      <c r="AU2" s="53"/>
      <c r="AV2" s="53"/>
      <c r="AW2" s="53"/>
      <c r="AX2" s="53"/>
      <c r="AY2" s="53"/>
      <c r="AZ2" s="53"/>
      <c r="BA2" s="53"/>
      <c r="BB2" s="53"/>
      <c r="BC2" s="53"/>
      <c r="BD2" s="55"/>
      <c r="BE2" s="52" t="s">
        <v>110</v>
      </c>
      <c r="BF2" s="53"/>
      <c r="BG2" s="53"/>
      <c r="BH2" s="53"/>
      <c r="BI2" s="53"/>
      <c r="BJ2" s="53"/>
      <c r="BK2" s="53"/>
      <c r="BL2" s="53"/>
      <c r="BM2" s="53"/>
      <c r="BN2" s="53"/>
      <c r="BO2" s="55"/>
      <c r="BP2" s="52" t="s">
        <v>111</v>
      </c>
      <c r="BQ2" s="53"/>
      <c r="BR2" s="53"/>
      <c r="BS2" s="53"/>
      <c r="BT2" s="53"/>
      <c r="BU2" s="53"/>
      <c r="BV2" s="53"/>
      <c r="BW2" s="53"/>
      <c r="BX2" s="53"/>
      <c r="BY2" s="53"/>
      <c r="BZ2" s="55"/>
      <c r="CA2" s="52" t="s">
        <v>112</v>
      </c>
      <c r="CB2" s="53"/>
      <c r="CC2" s="53"/>
      <c r="CD2" s="53"/>
      <c r="CE2" s="53"/>
      <c r="CF2" s="53"/>
      <c r="CG2" s="53"/>
      <c r="CH2" s="53"/>
      <c r="CI2" s="53"/>
      <c r="CJ2" s="53"/>
      <c r="CK2" s="55"/>
      <c r="CL2" s="52" t="s">
        <v>113</v>
      </c>
      <c r="CM2" s="53"/>
      <c r="CN2" s="53"/>
      <c r="CO2" s="53"/>
      <c r="CP2" s="53"/>
      <c r="CQ2" s="53"/>
      <c r="CR2" s="53"/>
      <c r="CS2" s="53"/>
      <c r="CT2" s="53"/>
      <c r="CU2" s="53"/>
      <c r="CV2" s="55"/>
      <c r="CW2" s="52" t="s">
        <v>114</v>
      </c>
      <c r="CX2" s="53"/>
      <c r="CY2" s="53"/>
      <c r="CZ2" s="53"/>
      <c r="DA2" s="53"/>
      <c r="DB2" s="53"/>
      <c r="DC2" s="53"/>
      <c r="DD2" s="53"/>
      <c r="DE2" s="53"/>
      <c r="DF2" s="53"/>
      <c r="DG2" s="55"/>
      <c r="DH2" s="52" t="s">
        <v>115</v>
      </c>
      <c r="DI2" s="53"/>
      <c r="DJ2" s="53"/>
      <c r="DK2" s="53"/>
      <c r="DL2" s="53"/>
      <c r="DM2" s="53"/>
      <c r="DN2" s="53"/>
      <c r="DO2" s="53"/>
      <c r="DP2" s="53"/>
      <c r="DQ2" s="53"/>
      <c r="DR2" s="55"/>
      <c r="DS2" s="52" t="s">
        <v>116</v>
      </c>
      <c r="DT2" s="53"/>
      <c r="DU2" s="53"/>
      <c r="DV2" s="53"/>
      <c r="DW2" s="53"/>
      <c r="DX2" s="53"/>
      <c r="DY2" s="53"/>
      <c r="DZ2" s="53"/>
      <c r="EA2" s="53"/>
      <c r="EB2" s="53"/>
      <c r="EC2" s="55"/>
      <c r="ED2" s="52" t="s">
        <v>117</v>
      </c>
      <c r="EE2" s="53"/>
      <c r="EF2" s="53"/>
      <c r="EG2" s="53"/>
      <c r="EH2" s="53"/>
      <c r="EI2" s="53"/>
      <c r="EJ2" s="53"/>
      <c r="EK2" s="53"/>
      <c r="EL2" s="53"/>
      <c r="EM2" s="53"/>
      <c r="EN2" s="55"/>
      <c r="EO2" s="52" t="s">
        <v>118</v>
      </c>
      <c r="EP2" s="53"/>
      <c r="EQ2" s="53"/>
      <c r="ER2" s="53"/>
      <c r="ES2" s="53"/>
      <c r="ET2" s="53"/>
      <c r="EU2" s="53"/>
      <c r="EV2" s="53"/>
      <c r="EW2" s="53"/>
      <c r="EX2" s="53"/>
      <c r="EY2" s="55"/>
      <c r="EZ2" s="52" t="s">
        <v>119</v>
      </c>
      <c r="FA2" s="53"/>
      <c r="FB2" s="53"/>
      <c r="FC2" s="53"/>
      <c r="FD2" s="53"/>
      <c r="FE2" s="53"/>
      <c r="FF2" s="53"/>
      <c r="FG2" s="53"/>
      <c r="FH2" s="53"/>
      <c r="FI2" s="53"/>
      <c r="FJ2" s="55"/>
      <c r="FK2" s="52" t="s">
        <v>120</v>
      </c>
      <c r="FL2" s="53"/>
      <c r="FM2" s="53"/>
      <c r="FN2" s="53"/>
      <c r="FO2" s="53"/>
      <c r="FP2" s="53"/>
      <c r="FQ2" s="53"/>
      <c r="FR2" s="53"/>
      <c r="FS2" s="53"/>
      <c r="FT2" s="53"/>
      <c r="FU2" s="55"/>
      <c r="FV2" s="52" t="s">
        <v>121</v>
      </c>
      <c r="FW2" s="53"/>
      <c r="FX2" s="53"/>
      <c r="FY2" s="53"/>
      <c r="FZ2" s="53"/>
      <c r="GA2" s="53"/>
      <c r="GB2" s="53"/>
      <c r="GC2" s="53"/>
      <c r="GD2" s="53"/>
      <c r="GE2" s="53"/>
      <c r="GF2" s="55"/>
      <c r="GG2" s="52" t="s">
        <v>122</v>
      </c>
      <c r="GH2" s="53"/>
      <c r="GI2" s="53"/>
      <c r="GJ2" s="53"/>
      <c r="GK2" s="53"/>
      <c r="GL2" s="53"/>
      <c r="GM2" s="53"/>
      <c r="GN2" s="53"/>
      <c r="GO2" s="53"/>
      <c r="GP2" s="53"/>
      <c r="GQ2" s="55"/>
      <c r="GR2" s="52" t="s">
        <v>123</v>
      </c>
      <c r="GS2" s="53"/>
      <c r="GT2" s="53"/>
      <c r="GU2" s="53"/>
      <c r="GV2" s="53"/>
      <c r="GW2" s="53"/>
      <c r="GX2" s="53"/>
      <c r="GY2" s="53"/>
      <c r="GZ2" s="53"/>
      <c r="HA2" s="53"/>
      <c r="HB2" s="55"/>
    </row>
    <row r="3" spans="1:210" ht="22.5" customHeight="1">
      <c r="A3" s="25" t="s">
        <v>124</v>
      </c>
      <c r="B3" s="26" t="s">
        <v>125</v>
      </c>
      <c r="C3" s="27"/>
      <c r="D3" s="27"/>
      <c r="E3" s="27"/>
      <c r="F3" s="28"/>
      <c r="G3" s="26" t="s">
        <v>126</v>
      </c>
      <c r="H3" s="28"/>
      <c r="I3" s="26" t="s">
        <v>127</v>
      </c>
      <c r="J3" s="28"/>
      <c r="K3" s="26" t="s">
        <v>128</v>
      </c>
      <c r="L3" s="28"/>
      <c r="M3" s="26" t="s">
        <v>125</v>
      </c>
      <c r="N3" s="27"/>
      <c r="O3" s="27"/>
      <c r="P3" s="27"/>
      <c r="Q3" s="28"/>
      <c r="R3" s="26" t="s">
        <v>126</v>
      </c>
      <c r="S3" s="28"/>
      <c r="T3" s="26" t="s">
        <v>129</v>
      </c>
      <c r="U3" s="28"/>
      <c r="V3" s="26" t="s">
        <v>128</v>
      </c>
      <c r="W3" s="28"/>
      <c r="X3" s="26" t="s">
        <v>125</v>
      </c>
      <c r="Y3" s="27"/>
      <c r="Z3" s="27"/>
      <c r="AA3" s="27"/>
      <c r="AB3" s="28"/>
      <c r="AC3" s="26" t="s">
        <v>126</v>
      </c>
      <c r="AD3" s="28"/>
      <c r="AE3" s="26" t="s">
        <v>129</v>
      </c>
      <c r="AF3" s="28"/>
      <c r="AG3" s="26" t="s">
        <v>128</v>
      </c>
      <c r="AH3" s="28"/>
      <c r="AI3" s="26" t="s">
        <v>125</v>
      </c>
      <c r="AJ3" s="27"/>
      <c r="AK3" s="27"/>
      <c r="AL3" s="27"/>
      <c r="AM3" s="28"/>
      <c r="AN3" s="26" t="s">
        <v>126</v>
      </c>
      <c r="AO3" s="28"/>
      <c r="AP3" s="26" t="s">
        <v>129</v>
      </c>
      <c r="AQ3" s="28"/>
      <c r="AR3" s="26" t="s">
        <v>128</v>
      </c>
      <c r="AS3" s="28"/>
      <c r="AT3" s="26" t="s">
        <v>125</v>
      </c>
      <c r="AU3" s="27"/>
      <c r="AV3" s="27"/>
      <c r="AW3" s="27"/>
      <c r="AX3" s="28"/>
      <c r="AY3" s="26" t="s">
        <v>126</v>
      </c>
      <c r="AZ3" s="28"/>
      <c r="BA3" s="26" t="s">
        <v>129</v>
      </c>
      <c r="BB3" s="28"/>
      <c r="BC3" s="26" t="s">
        <v>128</v>
      </c>
      <c r="BD3" s="28"/>
      <c r="BE3" s="26" t="s">
        <v>125</v>
      </c>
      <c r="BF3" s="27"/>
      <c r="BG3" s="27"/>
      <c r="BH3" s="27"/>
      <c r="BI3" s="28"/>
      <c r="BJ3" s="26" t="s">
        <v>126</v>
      </c>
      <c r="BK3" s="28"/>
      <c r="BL3" s="26" t="s">
        <v>129</v>
      </c>
      <c r="BM3" s="28"/>
      <c r="BN3" s="26" t="s">
        <v>128</v>
      </c>
      <c r="BO3" s="28"/>
      <c r="BP3" s="26" t="s">
        <v>125</v>
      </c>
      <c r="BQ3" s="27"/>
      <c r="BR3" s="27"/>
      <c r="BS3" s="27"/>
      <c r="BT3" s="28"/>
      <c r="BU3" s="26" t="s">
        <v>126</v>
      </c>
      <c r="BV3" s="28"/>
      <c r="BW3" s="26" t="s">
        <v>129</v>
      </c>
      <c r="BX3" s="28"/>
      <c r="BY3" s="26" t="s">
        <v>128</v>
      </c>
      <c r="BZ3" s="28"/>
      <c r="CA3" s="26" t="s">
        <v>125</v>
      </c>
      <c r="CB3" s="27"/>
      <c r="CC3" s="27"/>
      <c r="CD3" s="27"/>
      <c r="CE3" s="28"/>
      <c r="CF3" s="26" t="s">
        <v>126</v>
      </c>
      <c r="CG3" s="28"/>
      <c r="CH3" s="26" t="s">
        <v>129</v>
      </c>
      <c r="CI3" s="28"/>
      <c r="CJ3" s="26" t="s">
        <v>128</v>
      </c>
      <c r="CK3" s="28"/>
      <c r="CL3" s="26" t="s">
        <v>125</v>
      </c>
      <c r="CM3" s="27"/>
      <c r="CN3" s="27"/>
      <c r="CO3" s="27"/>
      <c r="CP3" s="28"/>
      <c r="CQ3" s="26" t="s">
        <v>126</v>
      </c>
      <c r="CR3" s="28"/>
      <c r="CS3" s="26" t="s">
        <v>129</v>
      </c>
      <c r="CT3" s="28"/>
      <c r="CU3" s="26" t="s">
        <v>128</v>
      </c>
      <c r="CV3" s="28"/>
      <c r="CW3" s="26" t="s">
        <v>125</v>
      </c>
      <c r="CX3" s="27"/>
      <c r="CY3" s="27"/>
      <c r="CZ3" s="27"/>
      <c r="DA3" s="28"/>
      <c r="DB3" s="26" t="s">
        <v>126</v>
      </c>
      <c r="DC3" s="28"/>
      <c r="DD3" s="26" t="s">
        <v>129</v>
      </c>
      <c r="DE3" s="28"/>
      <c r="DF3" s="26" t="s">
        <v>128</v>
      </c>
      <c r="DG3" s="28"/>
      <c r="DH3" s="26" t="s">
        <v>125</v>
      </c>
      <c r="DI3" s="27"/>
      <c r="DJ3" s="27"/>
      <c r="DK3" s="27"/>
      <c r="DL3" s="28"/>
      <c r="DM3" s="26" t="s">
        <v>126</v>
      </c>
      <c r="DN3" s="28"/>
      <c r="DO3" s="26" t="s">
        <v>129</v>
      </c>
      <c r="DP3" s="28"/>
      <c r="DQ3" s="26" t="s">
        <v>128</v>
      </c>
      <c r="DR3" s="28"/>
      <c r="DS3" s="26" t="s">
        <v>125</v>
      </c>
      <c r="DT3" s="27"/>
      <c r="DU3" s="27"/>
      <c r="DV3" s="27"/>
      <c r="DW3" s="28"/>
      <c r="DX3" s="26" t="s">
        <v>126</v>
      </c>
      <c r="DY3" s="28"/>
      <c r="DZ3" s="26" t="s">
        <v>129</v>
      </c>
      <c r="EA3" s="28"/>
      <c r="EB3" s="26" t="s">
        <v>128</v>
      </c>
      <c r="EC3" s="28"/>
      <c r="ED3" s="26" t="s">
        <v>125</v>
      </c>
      <c r="EE3" s="27"/>
      <c r="EF3" s="27"/>
      <c r="EG3" s="27"/>
      <c r="EH3" s="28"/>
      <c r="EI3" s="26" t="s">
        <v>126</v>
      </c>
      <c r="EJ3" s="28"/>
      <c r="EK3" s="26" t="s">
        <v>129</v>
      </c>
      <c r="EL3" s="28"/>
      <c r="EM3" s="26" t="s">
        <v>128</v>
      </c>
      <c r="EN3" s="28"/>
      <c r="EO3" s="26" t="s">
        <v>125</v>
      </c>
      <c r="EP3" s="27"/>
      <c r="EQ3" s="27"/>
      <c r="ER3" s="27"/>
      <c r="ES3" s="28"/>
      <c r="ET3" s="26" t="s">
        <v>126</v>
      </c>
      <c r="EU3" s="28"/>
      <c r="EV3" s="26" t="s">
        <v>129</v>
      </c>
      <c r="EW3" s="28"/>
      <c r="EX3" s="26" t="s">
        <v>128</v>
      </c>
      <c r="EY3" s="28"/>
      <c r="EZ3" s="26" t="s">
        <v>125</v>
      </c>
      <c r="FA3" s="27"/>
      <c r="FB3" s="27"/>
      <c r="FC3" s="27"/>
      <c r="FD3" s="28"/>
      <c r="FE3" s="26" t="s">
        <v>126</v>
      </c>
      <c r="FF3" s="28"/>
      <c r="FG3" s="26" t="s">
        <v>129</v>
      </c>
      <c r="FH3" s="28"/>
      <c r="FI3" s="26" t="s">
        <v>128</v>
      </c>
      <c r="FJ3" s="28"/>
      <c r="FK3" s="26" t="s">
        <v>125</v>
      </c>
      <c r="FL3" s="27"/>
      <c r="FM3" s="27"/>
      <c r="FN3" s="27"/>
      <c r="FO3" s="28"/>
      <c r="FP3" s="26" t="s">
        <v>126</v>
      </c>
      <c r="FQ3" s="28"/>
      <c r="FR3" s="26" t="s">
        <v>129</v>
      </c>
      <c r="FS3" s="28"/>
      <c r="FT3" s="26" t="s">
        <v>128</v>
      </c>
      <c r="FU3" s="28"/>
      <c r="FV3" s="26" t="s">
        <v>125</v>
      </c>
      <c r="FW3" s="27"/>
      <c r="FX3" s="27"/>
      <c r="FY3" s="27"/>
      <c r="FZ3" s="28"/>
      <c r="GA3" s="26" t="s">
        <v>126</v>
      </c>
      <c r="GB3" s="28"/>
      <c r="GC3" s="26" t="s">
        <v>129</v>
      </c>
      <c r="GD3" s="28"/>
      <c r="GE3" s="26" t="s">
        <v>128</v>
      </c>
      <c r="GF3" s="28"/>
      <c r="GG3" s="26" t="s">
        <v>125</v>
      </c>
      <c r="GH3" s="27"/>
      <c r="GI3" s="27"/>
      <c r="GJ3" s="27"/>
      <c r="GK3" s="28"/>
      <c r="GL3" s="26" t="s">
        <v>126</v>
      </c>
      <c r="GM3" s="28"/>
      <c r="GN3" s="26" t="s">
        <v>129</v>
      </c>
      <c r="GO3" s="28"/>
      <c r="GP3" s="26" t="s">
        <v>128</v>
      </c>
      <c r="GQ3" s="28"/>
      <c r="GR3" s="26" t="s">
        <v>125</v>
      </c>
      <c r="GS3" s="27"/>
      <c r="GT3" s="27"/>
      <c r="GU3" s="27"/>
      <c r="GV3" s="28"/>
      <c r="GW3" s="26" t="s">
        <v>126</v>
      </c>
      <c r="GX3" s="28"/>
      <c r="GY3" s="26" t="s">
        <v>129</v>
      </c>
      <c r="GZ3" s="28"/>
      <c r="HA3" s="26" t="s">
        <v>128</v>
      </c>
      <c r="HB3" s="28"/>
    </row>
    <row r="4" spans="1:210" ht="31.5" customHeight="1">
      <c r="A4" s="29"/>
      <c r="B4" s="30" t="s">
        <v>130</v>
      </c>
      <c r="C4" s="31"/>
      <c r="D4" s="30" t="s">
        <v>131</v>
      </c>
      <c r="E4" s="31"/>
      <c r="F4" s="32" t="s">
        <v>132</v>
      </c>
      <c r="G4" s="33" t="s">
        <v>133</v>
      </c>
      <c r="H4" s="33" t="s">
        <v>27</v>
      </c>
      <c r="I4" s="33" t="s">
        <v>133</v>
      </c>
      <c r="J4" s="33" t="s">
        <v>27</v>
      </c>
      <c r="K4" s="33" t="s">
        <v>133</v>
      </c>
      <c r="L4" s="33" t="s">
        <v>27</v>
      </c>
      <c r="M4" s="30" t="s">
        <v>130</v>
      </c>
      <c r="N4" s="31"/>
      <c r="O4" s="30" t="s">
        <v>131</v>
      </c>
      <c r="P4" s="31"/>
      <c r="Q4" s="56" t="s">
        <v>132</v>
      </c>
      <c r="R4" s="33" t="s">
        <v>133</v>
      </c>
      <c r="S4" s="33" t="s">
        <v>27</v>
      </c>
      <c r="T4" s="33" t="s">
        <v>133</v>
      </c>
      <c r="U4" s="33" t="s">
        <v>27</v>
      </c>
      <c r="V4" s="33" t="s">
        <v>133</v>
      </c>
      <c r="W4" s="33" t="s">
        <v>27</v>
      </c>
      <c r="X4" s="30" t="s">
        <v>130</v>
      </c>
      <c r="Y4" s="31"/>
      <c r="Z4" s="30" t="s">
        <v>131</v>
      </c>
      <c r="AA4" s="31"/>
      <c r="AB4" s="32" t="s">
        <v>132</v>
      </c>
      <c r="AC4" s="33" t="s">
        <v>133</v>
      </c>
      <c r="AD4" s="33" t="s">
        <v>27</v>
      </c>
      <c r="AE4" s="33" t="s">
        <v>133</v>
      </c>
      <c r="AF4" s="33" t="s">
        <v>27</v>
      </c>
      <c r="AG4" s="33" t="s">
        <v>133</v>
      </c>
      <c r="AH4" s="33" t="s">
        <v>27</v>
      </c>
      <c r="AI4" s="30" t="s">
        <v>130</v>
      </c>
      <c r="AJ4" s="31"/>
      <c r="AK4" s="30" t="s">
        <v>131</v>
      </c>
      <c r="AL4" s="31"/>
      <c r="AM4" s="32" t="s">
        <v>132</v>
      </c>
      <c r="AN4" s="33" t="s">
        <v>133</v>
      </c>
      <c r="AO4" s="33" t="s">
        <v>27</v>
      </c>
      <c r="AP4" s="33" t="s">
        <v>133</v>
      </c>
      <c r="AQ4" s="33" t="s">
        <v>27</v>
      </c>
      <c r="AR4" s="33" t="s">
        <v>133</v>
      </c>
      <c r="AS4" s="33" t="s">
        <v>27</v>
      </c>
      <c r="AT4" s="30" t="s">
        <v>130</v>
      </c>
      <c r="AU4" s="31"/>
      <c r="AV4" s="30" t="s">
        <v>131</v>
      </c>
      <c r="AW4" s="31"/>
      <c r="AX4" s="32" t="s">
        <v>132</v>
      </c>
      <c r="AY4" s="33" t="s">
        <v>133</v>
      </c>
      <c r="AZ4" s="33" t="s">
        <v>27</v>
      </c>
      <c r="BA4" s="33" t="s">
        <v>133</v>
      </c>
      <c r="BB4" s="33" t="s">
        <v>27</v>
      </c>
      <c r="BC4" s="33" t="s">
        <v>133</v>
      </c>
      <c r="BD4" s="33" t="s">
        <v>27</v>
      </c>
      <c r="BE4" s="30" t="s">
        <v>130</v>
      </c>
      <c r="BF4" s="31"/>
      <c r="BG4" s="30" t="s">
        <v>131</v>
      </c>
      <c r="BH4" s="31"/>
      <c r="BI4" s="32" t="s">
        <v>132</v>
      </c>
      <c r="BJ4" s="33" t="s">
        <v>133</v>
      </c>
      <c r="BK4" s="33" t="s">
        <v>27</v>
      </c>
      <c r="BL4" s="33" t="s">
        <v>133</v>
      </c>
      <c r="BM4" s="33" t="s">
        <v>27</v>
      </c>
      <c r="BN4" s="33" t="s">
        <v>133</v>
      </c>
      <c r="BO4" s="33" t="s">
        <v>27</v>
      </c>
      <c r="BP4" s="30" t="s">
        <v>130</v>
      </c>
      <c r="BQ4" s="31"/>
      <c r="BR4" s="30" t="s">
        <v>131</v>
      </c>
      <c r="BS4" s="31"/>
      <c r="BT4" s="32" t="s">
        <v>132</v>
      </c>
      <c r="BU4" s="33" t="s">
        <v>133</v>
      </c>
      <c r="BV4" s="33" t="s">
        <v>27</v>
      </c>
      <c r="BW4" s="33" t="s">
        <v>133</v>
      </c>
      <c r="BX4" s="33" t="s">
        <v>27</v>
      </c>
      <c r="BY4" s="33" t="s">
        <v>133</v>
      </c>
      <c r="BZ4" s="33" t="s">
        <v>27</v>
      </c>
      <c r="CA4" s="30" t="s">
        <v>130</v>
      </c>
      <c r="CB4" s="31"/>
      <c r="CC4" s="30" t="s">
        <v>131</v>
      </c>
      <c r="CD4" s="31"/>
      <c r="CE4" s="32" t="s">
        <v>132</v>
      </c>
      <c r="CF4" s="33" t="s">
        <v>133</v>
      </c>
      <c r="CG4" s="33" t="s">
        <v>27</v>
      </c>
      <c r="CH4" s="33" t="s">
        <v>133</v>
      </c>
      <c r="CI4" s="33" t="s">
        <v>27</v>
      </c>
      <c r="CJ4" s="33" t="s">
        <v>133</v>
      </c>
      <c r="CK4" s="33" t="s">
        <v>27</v>
      </c>
      <c r="CL4" s="30" t="s">
        <v>130</v>
      </c>
      <c r="CM4" s="31"/>
      <c r="CN4" s="30" t="s">
        <v>131</v>
      </c>
      <c r="CO4" s="31"/>
      <c r="CP4" s="32" t="s">
        <v>132</v>
      </c>
      <c r="CQ4" s="33" t="s">
        <v>133</v>
      </c>
      <c r="CR4" s="33" t="s">
        <v>27</v>
      </c>
      <c r="CS4" s="33" t="s">
        <v>133</v>
      </c>
      <c r="CT4" s="33" t="s">
        <v>27</v>
      </c>
      <c r="CU4" s="33" t="s">
        <v>133</v>
      </c>
      <c r="CV4" s="33" t="s">
        <v>27</v>
      </c>
      <c r="CW4" s="30" t="s">
        <v>130</v>
      </c>
      <c r="CX4" s="31"/>
      <c r="CY4" s="30" t="s">
        <v>131</v>
      </c>
      <c r="CZ4" s="31"/>
      <c r="DA4" s="32" t="s">
        <v>132</v>
      </c>
      <c r="DB4" s="33" t="s">
        <v>133</v>
      </c>
      <c r="DC4" s="33" t="s">
        <v>27</v>
      </c>
      <c r="DD4" s="33" t="s">
        <v>133</v>
      </c>
      <c r="DE4" s="33" t="s">
        <v>27</v>
      </c>
      <c r="DF4" s="33" t="s">
        <v>133</v>
      </c>
      <c r="DG4" s="33" t="s">
        <v>27</v>
      </c>
      <c r="DH4" s="30" t="s">
        <v>130</v>
      </c>
      <c r="DI4" s="31"/>
      <c r="DJ4" s="30" t="s">
        <v>131</v>
      </c>
      <c r="DK4" s="31"/>
      <c r="DL4" s="32" t="s">
        <v>132</v>
      </c>
      <c r="DM4" s="33" t="s">
        <v>133</v>
      </c>
      <c r="DN4" s="33" t="s">
        <v>27</v>
      </c>
      <c r="DO4" s="33" t="s">
        <v>133</v>
      </c>
      <c r="DP4" s="33" t="s">
        <v>27</v>
      </c>
      <c r="DQ4" s="33" t="s">
        <v>133</v>
      </c>
      <c r="DR4" s="33" t="s">
        <v>27</v>
      </c>
      <c r="DS4" s="30" t="s">
        <v>130</v>
      </c>
      <c r="DT4" s="31"/>
      <c r="DU4" s="30" t="s">
        <v>131</v>
      </c>
      <c r="DV4" s="31"/>
      <c r="DW4" s="32" t="s">
        <v>132</v>
      </c>
      <c r="DX4" s="33" t="s">
        <v>133</v>
      </c>
      <c r="DY4" s="33" t="s">
        <v>27</v>
      </c>
      <c r="DZ4" s="33" t="s">
        <v>133</v>
      </c>
      <c r="EA4" s="33" t="s">
        <v>27</v>
      </c>
      <c r="EB4" s="33" t="s">
        <v>133</v>
      </c>
      <c r="EC4" s="33" t="s">
        <v>27</v>
      </c>
      <c r="ED4" s="30" t="s">
        <v>130</v>
      </c>
      <c r="EE4" s="31"/>
      <c r="EF4" s="30" t="s">
        <v>131</v>
      </c>
      <c r="EG4" s="31"/>
      <c r="EH4" s="32" t="s">
        <v>132</v>
      </c>
      <c r="EI4" s="33" t="s">
        <v>133</v>
      </c>
      <c r="EJ4" s="33" t="s">
        <v>27</v>
      </c>
      <c r="EK4" s="33" t="s">
        <v>133</v>
      </c>
      <c r="EL4" s="33" t="s">
        <v>27</v>
      </c>
      <c r="EM4" s="33" t="s">
        <v>133</v>
      </c>
      <c r="EN4" s="33" t="s">
        <v>27</v>
      </c>
      <c r="EO4" s="30" t="s">
        <v>130</v>
      </c>
      <c r="EP4" s="31"/>
      <c r="EQ4" s="30" t="s">
        <v>131</v>
      </c>
      <c r="ER4" s="31"/>
      <c r="ES4" s="32" t="s">
        <v>132</v>
      </c>
      <c r="ET4" s="33" t="s">
        <v>133</v>
      </c>
      <c r="EU4" s="33" t="s">
        <v>27</v>
      </c>
      <c r="EV4" s="33" t="s">
        <v>133</v>
      </c>
      <c r="EW4" s="33" t="s">
        <v>27</v>
      </c>
      <c r="EX4" s="33" t="s">
        <v>133</v>
      </c>
      <c r="EY4" s="33" t="s">
        <v>27</v>
      </c>
      <c r="EZ4" s="30" t="s">
        <v>130</v>
      </c>
      <c r="FA4" s="31"/>
      <c r="FB4" s="30" t="s">
        <v>131</v>
      </c>
      <c r="FC4" s="31"/>
      <c r="FD4" s="32" t="s">
        <v>132</v>
      </c>
      <c r="FE4" s="33" t="s">
        <v>133</v>
      </c>
      <c r="FF4" s="33" t="s">
        <v>27</v>
      </c>
      <c r="FG4" s="33" t="s">
        <v>133</v>
      </c>
      <c r="FH4" s="33" t="s">
        <v>27</v>
      </c>
      <c r="FI4" s="33" t="s">
        <v>133</v>
      </c>
      <c r="FJ4" s="33" t="s">
        <v>27</v>
      </c>
      <c r="FK4" s="30" t="s">
        <v>130</v>
      </c>
      <c r="FL4" s="31"/>
      <c r="FM4" s="30" t="s">
        <v>131</v>
      </c>
      <c r="FN4" s="31"/>
      <c r="FO4" s="32" t="s">
        <v>132</v>
      </c>
      <c r="FP4" s="33" t="s">
        <v>133</v>
      </c>
      <c r="FQ4" s="33" t="s">
        <v>27</v>
      </c>
      <c r="FR4" s="33" t="s">
        <v>133</v>
      </c>
      <c r="FS4" s="33" t="s">
        <v>27</v>
      </c>
      <c r="FT4" s="33" t="s">
        <v>133</v>
      </c>
      <c r="FU4" s="33" t="s">
        <v>27</v>
      </c>
      <c r="FV4" s="30" t="s">
        <v>130</v>
      </c>
      <c r="FW4" s="31"/>
      <c r="FX4" s="30" t="s">
        <v>131</v>
      </c>
      <c r="FY4" s="31"/>
      <c r="FZ4" s="33" t="s">
        <v>132</v>
      </c>
      <c r="GA4" s="33" t="s">
        <v>133</v>
      </c>
      <c r="GB4" s="33" t="s">
        <v>27</v>
      </c>
      <c r="GC4" s="33" t="s">
        <v>133</v>
      </c>
      <c r="GD4" s="33" t="s">
        <v>27</v>
      </c>
      <c r="GE4" s="33" t="s">
        <v>133</v>
      </c>
      <c r="GF4" s="33" t="s">
        <v>27</v>
      </c>
      <c r="GG4" s="30" t="s">
        <v>130</v>
      </c>
      <c r="GH4" s="31"/>
      <c r="GI4" s="30" t="s">
        <v>131</v>
      </c>
      <c r="GJ4" s="31"/>
      <c r="GK4" s="33" t="s">
        <v>132</v>
      </c>
      <c r="GL4" s="33" t="s">
        <v>133</v>
      </c>
      <c r="GM4" s="33" t="s">
        <v>27</v>
      </c>
      <c r="GN4" s="33" t="s">
        <v>133</v>
      </c>
      <c r="GO4" s="33" t="s">
        <v>27</v>
      </c>
      <c r="GP4" s="33" t="s">
        <v>133</v>
      </c>
      <c r="GQ4" s="33" t="s">
        <v>27</v>
      </c>
      <c r="GR4" s="30" t="s">
        <v>130</v>
      </c>
      <c r="GS4" s="31"/>
      <c r="GT4" s="30" t="s">
        <v>131</v>
      </c>
      <c r="GU4" s="31"/>
      <c r="GV4" s="33" t="s">
        <v>132</v>
      </c>
      <c r="GW4" s="33" t="s">
        <v>133</v>
      </c>
      <c r="GX4" s="33" t="s">
        <v>27</v>
      </c>
      <c r="GY4" s="33" t="s">
        <v>133</v>
      </c>
      <c r="GZ4" s="33" t="s">
        <v>27</v>
      </c>
      <c r="HA4" s="33" t="s">
        <v>133</v>
      </c>
      <c r="HB4" s="33" t="s">
        <v>27</v>
      </c>
    </row>
    <row r="5" spans="1:210" ht="31.5" customHeight="1">
      <c r="A5" s="34"/>
      <c r="B5" s="35" t="s">
        <v>133</v>
      </c>
      <c r="C5" s="35" t="s">
        <v>27</v>
      </c>
      <c r="D5" s="35" t="s">
        <v>133</v>
      </c>
      <c r="E5" s="35" t="s">
        <v>27</v>
      </c>
      <c r="F5" s="36"/>
      <c r="G5" s="37"/>
      <c r="H5" s="37"/>
      <c r="I5" s="37"/>
      <c r="J5" s="37"/>
      <c r="K5" s="37"/>
      <c r="L5" s="37"/>
      <c r="M5" s="35" t="s">
        <v>133</v>
      </c>
      <c r="N5" s="35" t="s">
        <v>27</v>
      </c>
      <c r="O5" s="35" t="s">
        <v>133</v>
      </c>
      <c r="P5" s="35" t="s">
        <v>27</v>
      </c>
      <c r="Q5" s="57"/>
      <c r="R5" s="37"/>
      <c r="S5" s="37"/>
      <c r="T5" s="37"/>
      <c r="U5" s="37"/>
      <c r="V5" s="37"/>
      <c r="W5" s="37"/>
      <c r="X5" s="35" t="s">
        <v>133</v>
      </c>
      <c r="Y5" s="35" t="s">
        <v>27</v>
      </c>
      <c r="Z5" s="35" t="s">
        <v>133</v>
      </c>
      <c r="AA5" s="35" t="s">
        <v>27</v>
      </c>
      <c r="AB5" s="36"/>
      <c r="AC5" s="37"/>
      <c r="AD5" s="37"/>
      <c r="AE5" s="37"/>
      <c r="AF5" s="37"/>
      <c r="AG5" s="37"/>
      <c r="AH5" s="37"/>
      <c r="AI5" s="35" t="s">
        <v>133</v>
      </c>
      <c r="AJ5" s="35" t="s">
        <v>27</v>
      </c>
      <c r="AK5" s="35" t="s">
        <v>133</v>
      </c>
      <c r="AL5" s="35" t="s">
        <v>27</v>
      </c>
      <c r="AM5" s="36"/>
      <c r="AN5" s="37"/>
      <c r="AO5" s="37"/>
      <c r="AP5" s="37"/>
      <c r="AQ5" s="37"/>
      <c r="AR5" s="37"/>
      <c r="AS5" s="37"/>
      <c r="AT5" s="35" t="s">
        <v>133</v>
      </c>
      <c r="AU5" s="35" t="s">
        <v>27</v>
      </c>
      <c r="AV5" s="35" t="s">
        <v>133</v>
      </c>
      <c r="AW5" s="35" t="s">
        <v>27</v>
      </c>
      <c r="AX5" s="36"/>
      <c r="AY5" s="37"/>
      <c r="AZ5" s="37"/>
      <c r="BA5" s="37"/>
      <c r="BB5" s="37"/>
      <c r="BC5" s="37"/>
      <c r="BD5" s="37"/>
      <c r="BE5" s="35" t="s">
        <v>133</v>
      </c>
      <c r="BF5" s="35" t="s">
        <v>27</v>
      </c>
      <c r="BG5" s="35" t="s">
        <v>133</v>
      </c>
      <c r="BH5" s="35" t="s">
        <v>27</v>
      </c>
      <c r="BI5" s="36"/>
      <c r="BJ5" s="37"/>
      <c r="BK5" s="37"/>
      <c r="BL5" s="37"/>
      <c r="BM5" s="37"/>
      <c r="BN5" s="37"/>
      <c r="BO5" s="37"/>
      <c r="BP5" s="35" t="s">
        <v>133</v>
      </c>
      <c r="BQ5" s="35" t="s">
        <v>27</v>
      </c>
      <c r="BR5" s="35" t="s">
        <v>133</v>
      </c>
      <c r="BS5" s="35" t="s">
        <v>27</v>
      </c>
      <c r="BT5" s="36"/>
      <c r="BU5" s="37"/>
      <c r="BV5" s="37"/>
      <c r="BW5" s="37"/>
      <c r="BX5" s="37"/>
      <c r="BY5" s="37"/>
      <c r="BZ5" s="37"/>
      <c r="CA5" s="35" t="s">
        <v>133</v>
      </c>
      <c r="CB5" s="35" t="s">
        <v>27</v>
      </c>
      <c r="CC5" s="35" t="s">
        <v>133</v>
      </c>
      <c r="CD5" s="35" t="s">
        <v>27</v>
      </c>
      <c r="CE5" s="36"/>
      <c r="CF5" s="37"/>
      <c r="CG5" s="37"/>
      <c r="CH5" s="37"/>
      <c r="CI5" s="37"/>
      <c r="CJ5" s="37"/>
      <c r="CK5" s="37"/>
      <c r="CL5" s="35" t="s">
        <v>133</v>
      </c>
      <c r="CM5" s="35" t="s">
        <v>27</v>
      </c>
      <c r="CN5" s="35" t="s">
        <v>133</v>
      </c>
      <c r="CO5" s="35" t="s">
        <v>27</v>
      </c>
      <c r="CP5" s="36"/>
      <c r="CQ5" s="37"/>
      <c r="CR5" s="37"/>
      <c r="CS5" s="37"/>
      <c r="CT5" s="37"/>
      <c r="CU5" s="37"/>
      <c r="CV5" s="37"/>
      <c r="CW5" s="35" t="s">
        <v>133</v>
      </c>
      <c r="CX5" s="35" t="s">
        <v>27</v>
      </c>
      <c r="CY5" s="35" t="s">
        <v>133</v>
      </c>
      <c r="CZ5" s="35" t="s">
        <v>27</v>
      </c>
      <c r="DA5" s="36"/>
      <c r="DB5" s="37"/>
      <c r="DC5" s="37"/>
      <c r="DD5" s="37"/>
      <c r="DE5" s="37"/>
      <c r="DF5" s="37"/>
      <c r="DG5" s="37"/>
      <c r="DH5" s="35" t="s">
        <v>133</v>
      </c>
      <c r="DI5" s="35" t="s">
        <v>27</v>
      </c>
      <c r="DJ5" s="35" t="s">
        <v>133</v>
      </c>
      <c r="DK5" s="35" t="s">
        <v>27</v>
      </c>
      <c r="DL5" s="36"/>
      <c r="DM5" s="37"/>
      <c r="DN5" s="37"/>
      <c r="DO5" s="37"/>
      <c r="DP5" s="37"/>
      <c r="DQ5" s="37"/>
      <c r="DR5" s="37"/>
      <c r="DS5" s="35" t="s">
        <v>133</v>
      </c>
      <c r="DT5" s="35" t="s">
        <v>27</v>
      </c>
      <c r="DU5" s="35" t="s">
        <v>133</v>
      </c>
      <c r="DV5" s="35" t="s">
        <v>27</v>
      </c>
      <c r="DW5" s="36"/>
      <c r="DX5" s="37"/>
      <c r="DY5" s="37"/>
      <c r="DZ5" s="37"/>
      <c r="EA5" s="37"/>
      <c r="EB5" s="37"/>
      <c r="EC5" s="37"/>
      <c r="ED5" s="35" t="s">
        <v>133</v>
      </c>
      <c r="EE5" s="35" t="s">
        <v>27</v>
      </c>
      <c r="EF5" s="35" t="s">
        <v>133</v>
      </c>
      <c r="EG5" s="35" t="s">
        <v>27</v>
      </c>
      <c r="EH5" s="36"/>
      <c r="EI5" s="37"/>
      <c r="EJ5" s="37"/>
      <c r="EK5" s="37"/>
      <c r="EL5" s="37"/>
      <c r="EM5" s="37"/>
      <c r="EN5" s="37"/>
      <c r="EO5" s="35" t="s">
        <v>133</v>
      </c>
      <c r="EP5" s="35" t="s">
        <v>27</v>
      </c>
      <c r="EQ5" s="35" t="s">
        <v>133</v>
      </c>
      <c r="ER5" s="35" t="s">
        <v>27</v>
      </c>
      <c r="ES5" s="36"/>
      <c r="ET5" s="37"/>
      <c r="EU5" s="37"/>
      <c r="EV5" s="37"/>
      <c r="EW5" s="37"/>
      <c r="EX5" s="37"/>
      <c r="EY5" s="37"/>
      <c r="EZ5" s="35" t="s">
        <v>133</v>
      </c>
      <c r="FA5" s="35" t="s">
        <v>27</v>
      </c>
      <c r="FB5" s="35" t="s">
        <v>133</v>
      </c>
      <c r="FC5" s="35" t="s">
        <v>27</v>
      </c>
      <c r="FD5" s="36"/>
      <c r="FE5" s="37"/>
      <c r="FF5" s="37"/>
      <c r="FG5" s="37"/>
      <c r="FH5" s="37"/>
      <c r="FI5" s="37"/>
      <c r="FJ5" s="37"/>
      <c r="FK5" s="35" t="s">
        <v>133</v>
      </c>
      <c r="FL5" s="35" t="s">
        <v>27</v>
      </c>
      <c r="FM5" s="35" t="s">
        <v>133</v>
      </c>
      <c r="FN5" s="35" t="s">
        <v>27</v>
      </c>
      <c r="FO5" s="36"/>
      <c r="FP5" s="37"/>
      <c r="FQ5" s="37"/>
      <c r="FR5" s="37"/>
      <c r="FS5" s="37"/>
      <c r="FT5" s="37"/>
      <c r="FU5" s="37"/>
      <c r="FV5" s="35" t="s">
        <v>133</v>
      </c>
      <c r="FW5" s="35" t="s">
        <v>27</v>
      </c>
      <c r="FX5" s="35" t="s">
        <v>133</v>
      </c>
      <c r="FY5" s="35" t="s">
        <v>27</v>
      </c>
      <c r="FZ5" s="37"/>
      <c r="GA5" s="37"/>
      <c r="GB5" s="37"/>
      <c r="GC5" s="37"/>
      <c r="GD5" s="37"/>
      <c r="GE5" s="37"/>
      <c r="GF5" s="37"/>
      <c r="GG5" s="35" t="s">
        <v>133</v>
      </c>
      <c r="GH5" s="35" t="s">
        <v>27</v>
      </c>
      <c r="GI5" s="35" t="s">
        <v>133</v>
      </c>
      <c r="GJ5" s="35" t="s">
        <v>27</v>
      </c>
      <c r="GK5" s="37"/>
      <c r="GL5" s="37"/>
      <c r="GM5" s="37"/>
      <c r="GN5" s="37"/>
      <c r="GO5" s="37"/>
      <c r="GP5" s="37"/>
      <c r="GQ5" s="37"/>
      <c r="GR5" s="35" t="s">
        <v>133</v>
      </c>
      <c r="GS5" s="35" t="s">
        <v>27</v>
      </c>
      <c r="GT5" s="35" t="s">
        <v>133</v>
      </c>
      <c r="GU5" s="35" t="s">
        <v>27</v>
      </c>
      <c r="GV5" s="37"/>
      <c r="GW5" s="37"/>
      <c r="GX5" s="37"/>
      <c r="GY5" s="37"/>
      <c r="GZ5" s="37"/>
      <c r="HA5" s="37"/>
      <c r="HB5" s="37"/>
    </row>
    <row r="6" spans="1:210" ht="31.5" customHeight="1">
      <c r="A6" s="38" t="s">
        <v>134</v>
      </c>
      <c r="B6" s="39">
        <f aca="true" t="shared" si="0" ref="B6:L6">M6+X6+AI6+AT6+BE6+BP6+CA6+CL6+CW6+DH6+DS6+ED6+EO6+EZ6+FK6+FV6+GG6+GR6</f>
        <v>3300.886141653883</v>
      </c>
      <c r="C6" s="39">
        <f t="shared" si="0"/>
        <v>35432.53300920935</v>
      </c>
      <c r="D6" s="39">
        <f t="shared" si="0"/>
        <v>11201.320063383191</v>
      </c>
      <c r="E6" s="39">
        <f t="shared" si="0"/>
        <v>123143.35448492905</v>
      </c>
      <c r="F6" s="40">
        <f t="shared" si="0"/>
        <v>8083</v>
      </c>
      <c r="G6" s="39">
        <f t="shared" si="0"/>
        <v>4865.467278567467</v>
      </c>
      <c r="H6" s="39">
        <f t="shared" si="0"/>
        <v>57849.066908686764</v>
      </c>
      <c r="I6" s="39">
        <f t="shared" si="0"/>
        <v>835.4388695083592</v>
      </c>
      <c r="J6" s="39">
        <f t="shared" si="0"/>
        <v>23470.888887833717</v>
      </c>
      <c r="K6" s="39">
        <f t="shared" si="0"/>
        <v>18157.9323531129</v>
      </c>
      <c r="L6" s="39">
        <f t="shared" si="0"/>
        <v>228261.0720566589</v>
      </c>
      <c r="M6" s="39">
        <v>133.92999999999938</v>
      </c>
      <c r="N6" s="39">
        <v>5210.45</v>
      </c>
      <c r="O6" s="39">
        <v>1316.170000000002</v>
      </c>
      <c r="P6" s="39">
        <v>19608.47</v>
      </c>
      <c r="Q6" s="40">
        <v>895</v>
      </c>
      <c r="R6" s="39">
        <v>6.7999999999999545</v>
      </c>
      <c r="S6" s="39">
        <v>1096.71</v>
      </c>
      <c r="T6" s="39">
        <v>25.269999999999982</v>
      </c>
      <c r="U6" s="39">
        <v>2341.96</v>
      </c>
      <c r="V6" s="39">
        <v>1482.1700000000012</v>
      </c>
      <c r="W6" s="39">
        <v>28257.59</v>
      </c>
      <c r="X6" s="39">
        <v>125.44372</v>
      </c>
      <c r="Y6" s="39">
        <v>1162.094817</v>
      </c>
      <c r="Z6" s="39">
        <v>547.589766</v>
      </c>
      <c r="AA6" s="39">
        <v>7595.340368</v>
      </c>
      <c r="AB6" s="40">
        <v>164</v>
      </c>
      <c r="AC6" s="39">
        <v>0</v>
      </c>
      <c r="AD6" s="39">
        <v>0</v>
      </c>
      <c r="AE6" s="39">
        <v>103.173627</v>
      </c>
      <c r="AF6" s="39">
        <v>898.877441</v>
      </c>
      <c r="AG6" s="39">
        <v>776.207113</v>
      </c>
      <c r="AH6" s="39">
        <v>10599.381392000001</v>
      </c>
      <c r="AI6" s="39">
        <v>275.58193144154853</v>
      </c>
      <c r="AJ6" s="39">
        <v>2934.6313733664674</v>
      </c>
      <c r="AK6" s="39">
        <v>1954.9307824504153</v>
      </c>
      <c r="AL6" s="39">
        <v>20409.305236368244</v>
      </c>
      <c r="AM6" s="40">
        <v>978</v>
      </c>
      <c r="AN6" s="39">
        <v>0</v>
      </c>
      <c r="AO6" s="39">
        <v>0</v>
      </c>
      <c r="AP6" s="39">
        <v>279.81426623014863</v>
      </c>
      <c r="AQ6" s="39">
        <v>2295.2290053096667</v>
      </c>
      <c r="AR6" s="39">
        <v>2510.326980122112</v>
      </c>
      <c r="AS6" s="39">
        <v>25639.165615044378</v>
      </c>
      <c r="AT6" s="60">
        <v>59.665506</v>
      </c>
      <c r="AU6" s="61">
        <v>1283.115459</v>
      </c>
      <c r="AV6" s="62">
        <v>2526.529304</v>
      </c>
      <c r="AW6" s="62">
        <v>23251.830584</v>
      </c>
      <c r="AX6" s="63">
        <v>387</v>
      </c>
      <c r="AY6" s="64">
        <v>419</v>
      </c>
      <c r="AZ6" s="61">
        <v>564.96153</v>
      </c>
      <c r="BA6" s="61">
        <v>18.007664</v>
      </c>
      <c r="BB6" s="61">
        <v>234.446875</v>
      </c>
      <c r="BC6" s="61">
        <v>3023.202474</v>
      </c>
      <c r="BD6" s="61">
        <v>25334.354448</v>
      </c>
      <c r="BE6" s="39">
        <v>38.2</v>
      </c>
      <c r="BF6" s="39">
        <v>654.4</v>
      </c>
      <c r="BG6" s="39">
        <v>133.7</v>
      </c>
      <c r="BH6" s="39">
        <v>1993.98</v>
      </c>
      <c r="BI6" s="40">
        <v>592</v>
      </c>
      <c r="BJ6" s="39">
        <v>0</v>
      </c>
      <c r="BK6" s="39">
        <v>269.93</v>
      </c>
      <c r="BL6" s="39">
        <v>82.8</v>
      </c>
      <c r="BM6" s="39">
        <v>1372.6</v>
      </c>
      <c r="BN6" s="39">
        <v>254.7</v>
      </c>
      <c r="BO6" s="39">
        <v>4290.91</v>
      </c>
      <c r="BP6" s="39">
        <v>168.26461021233524</v>
      </c>
      <c r="BQ6" s="39">
        <v>5680.756284842885</v>
      </c>
      <c r="BR6" s="39">
        <v>1082.0259579327742</v>
      </c>
      <c r="BS6" s="39">
        <v>24293.31876156083</v>
      </c>
      <c r="BT6" s="40">
        <v>2132</v>
      </c>
      <c r="BU6" s="39">
        <v>213.79241456746732</v>
      </c>
      <c r="BV6" s="39">
        <v>3657.5260346867663</v>
      </c>
      <c r="BW6" s="39">
        <v>75.50377527821054</v>
      </c>
      <c r="BX6" s="39">
        <v>541.41484052405</v>
      </c>
      <c r="BY6" s="39">
        <v>1539.5867579907872</v>
      </c>
      <c r="BZ6" s="39">
        <v>34173.01592161453</v>
      </c>
      <c r="CA6" s="39">
        <v>13.7</v>
      </c>
      <c r="CB6" s="39">
        <v>180.1</v>
      </c>
      <c r="CC6" s="39">
        <v>102.22</v>
      </c>
      <c r="CD6" s="39">
        <v>1271.33</v>
      </c>
      <c r="CE6" s="40">
        <v>68</v>
      </c>
      <c r="CF6" s="39"/>
      <c r="CG6" s="39"/>
      <c r="CH6" s="39"/>
      <c r="CI6" s="39"/>
      <c r="CJ6" s="39">
        <v>115.92</v>
      </c>
      <c r="CK6" s="39">
        <v>1451.43</v>
      </c>
      <c r="CL6" s="39">
        <v>6.02</v>
      </c>
      <c r="CM6" s="39">
        <v>87.35</v>
      </c>
      <c r="CN6" s="39">
        <v>298.67</v>
      </c>
      <c r="CO6" s="39">
        <v>3633.06</v>
      </c>
      <c r="CP6" s="40">
        <v>23</v>
      </c>
      <c r="CQ6" s="39">
        <v>62.92</v>
      </c>
      <c r="CR6" s="39">
        <v>410.73</v>
      </c>
      <c r="CS6" s="39">
        <v>0.2</v>
      </c>
      <c r="CT6" s="39">
        <v>5.27</v>
      </c>
      <c r="CU6" s="39">
        <v>367.81</v>
      </c>
      <c r="CV6" s="39">
        <v>4136.41</v>
      </c>
      <c r="CW6" s="39">
        <v>580.852892</v>
      </c>
      <c r="CX6" s="39">
        <v>1147.663408</v>
      </c>
      <c r="CY6" s="39">
        <v>270.817051</v>
      </c>
      <c r="CZ6" s="39">
        <v>516.178151</v>
      </c>
      <c r="DA6" s="40">
        <v>79</v>
      </c>
      <c r="DB6" s="39">
        <v>2462.9341289999998</v>
      </c>
      <c r="DC6" s="39">
        <v>4920.050529</v>
      </c>
      <c r="DD6" s="39">
        <v>161.49581700000002</v>
      </c>
      <c r="DE6" s="39">
        <v>303.53540899999996</v>
      </c>
      <c r="DF6" s="39">
        <v>3476.0998889999996</v>
      </c>
      <c r="DG6" s="39">
        <v>6887.427497000001</v>
      </c>
      <c r="DH6" s="39">
        <v>19.98</v>
      </c>
      <c r="DI6" s="39">
        <v>275.72</v>
      </c>
      <c r="DJ6" s="39">
        <v>57</v>
      </c>
      <c r="DK6" s="39">
        <v>896.4</v>
      </c>
      <c r="DL6" s="40">
        <v>186</v>
      </c>
      <c r="DM6" s="39">
        <v>19.2</v>
      </c>
      <c r="DN6" s="39">
        <v>367.39</v>
      </c>
      <c r="DO6" s="39">
        <v>30.25</v>
      </c>
      <c r="DP6" s="39">
        <v>314.26</v>
      </c>
      <c r="DQ6" s="39">
        <f>DH6+DJ6+DM6+DO6</f>
        <v>126.43</v>
      </c>
      <c r="DR6" s="39">
        <f>DI6+DK6+DN6+DP6</f>
        <v>1853.7699999999998</v>
      </c>
      <c r="DS6" s="39">
        <v>132.77943500000003</v>
      </c>
      <c r="DT6" s="39">
        <v>556.2404349999999</v>
      </c>
      <c r="DU6" s="39">
        <v>197.1505</v>
      </c>
      <c r="DV6" s="39">
        <v>1800.04</v>
      </c>
      <c r="DW6" s="40">
        <v>298</v>
      </c>
      <c r="DX6" s="39">
        <v>370.56</v>
      </c>
      <c r="DY6" s="39">
        <v>21257.62</v>
      </c>
      <c r="DZ6" s="39">
        <v>27.91</v>
      </c>
      <c r="EA6" s="39">
        <v>200.31</v>
      </c>
      <c r="EB6" s="39">
        <v>728.399935</v>
      </c>
      <c r="EC6" s="39">
        <v>23814.210435</v>
      </c>
      <c r="ED6" s="39">
        <v>12</v>
      </c>
      <c r="EE6" s="39">
        <v>309.48</v>
      </c>
      <c r="EF6" s="39">
        <v>199.15</v>
      </c>
      <c r="EG6" s="39">
        <v>1754.27</v>
      </c>
      <c r="EH6" s="40">
        <v>116</v>
      </c>
      <c r="EI6" s="39">
        <v>0</v>
      </c>
      <c r="EJ6" s="39">
        <v>0</v>
      </c>
      <c r="EK6" s="39">
        <v>2.05</v>
      </c>
      <c r="EL6" s="39">
        <v>4.64</v>
      </c>
      <c r="EM6" s="39">
        <v>213.2</v>
      </c>
      <c r="EN6" s="39">
        <v>2068.39</v>
      </c>
      <c r="EO6" s="39">
        <v>39.79</v>
      </c>
      <c r="EP6" s="39">
        <v>735.16</v>
      </c>
      <c r="EQ6" s="39">
        <v>98.4</v>
      </c>
      <c r="ER6" s="39">
        <v>712.4</v>
      </c>
      <c r="ES6" s="40">
        <v>228</v>
      </c>
      <c r="ET6" s="39">
        <v>281.54</v>
      </c>
      <c r="EU6" s="39">
        <v>7914.65</v>
      </c>
      <c r="EV6" s="39"/>
      <c r="EW6" s="39"/>
      <c r="EX6" s="39">
        <v>419.73</v>
      </c>
      <c r="EY6" s="39">
        <v>9362.21</v>
      </c>
      <c r="EZ6" s="39">
        <v>36.72</v>
      </c>
      <c r="FA6" s="39">
        <v>610.59</v>
      </c>
      <c r="FB6" s="39">
        <v>275.45</v>
      </c>
      <c r="FC6" s="39">
        <v>2406.16</v>
      </c>
      <c r="FD6" s="40">
        <v>502</v>
      </c>
      <c r="FE6" s="39">
        <v>13.35</v>
      </c>
      <c r="FF6" s="39">
        <v>729.34</v>
      </c>
      <c r="FG6" s="39">
        <v>13.47</v>
      </c>
      <c r="FH6" s="39">
        <v>14850</v>
      </c>
      <c r="FI6" s="39">
        <v>338.99</v>
      </c>
      <c r="FJ6" s="39">
        <v>18596.09</v>
      </c>
      <c r="FK6" s="39">
        <v>1510.92</v>
      </c>
      <c r="FL6" s="39">
        <v>13373.27</v>
      </c>
      <c r="FM6" s="39">
        <v>2045.18</v>
      </c>
      <c r="FN6" s="39">
        <v>12577.84</v>
      </c>
      <c r="FO6" s="40">
        <v>1302</v>
      </c>
      <c r="FP6" s="39">
        <v>746.04</v>
      </c>
      <c r="FQ6" s="39">
        <v>13134.2</v>
      </c>
      <c r="FR6" s="39">
        <v>13.17</v>
      </c>
      <c r="FS6" s="39">
        <v>84.77</v>
      </c>
      <c r="FT6" s="39">
        <v>2270.13</v>
      </c>
      <c r="FU6" s="39">
        <v>26592.24</v>
      </c>
      <c r="FV6" s="39">
        <v>102.26</v>
      </c>
      <c r="FW6" s="39">
        <v>887.8</v>
      </c>
      <c r="FX6" s="39"/>
      <c r="FY6" s="39"/>
      <c r="FZ6" s="40"/>
      <c r="GA6" s="39"/>
      <c r="GB6" s="39"/>
      <c r="GC6" s="39">
        <v>2.32</v>
      </c>
      <c r="GD6" s="39">
        <v>15.14</v>
      </c>
      <c r="GE6" s="39">
        <v>104.58</v>
      </c>
      <c r="GF6" s="39">
        <v>902.94</v>
      </c>
      <c r="GG6" s="68">
        <v>0</v>
      </c>
      <c r="GH6" s="69">
        <v>0</v>
      </c>
      <c r="GI6" s="69">
        <v>0</v>
      </c>
      <c r="GJ6" s="69">
        <v>0</v>
      </c>
      <c r="GK6" s="69"/>
      <c r="GL6" s="70">
        <v>100.02409</v>
      </c>
      <c r="GM6" s="70">
        <v>111.642251</v>
      </c>
      <c r="GN6" s="70">
        <v>0.00372</v>
      </c>
      <c r="GO6" s="70">
        <v>0.025117</v>
      </c>
      <c r="GP6" s="70">
        <v>100.02781</v>
      </c>
      <c r="GQ6" s="70">
        <v>111.667368</v>
      </c>
      <c r="GR6" s="39">
        <v>44.778047</v>
      </c>
      <c r="GS6" s="39">
        <v>343.711232</v>
      </c>
      <c r="GT6" s="39">
        <v>96.336702</v>
      </c>
      <c r="GU6" s="39">
        <v>423.431384</v>
      </c>
      <c r="GV6" s="40">
        <v>133</v>
      </c>
      <c r="GW6" s="39">
        <v>169.306645</v>
      </c>
      <c r="GX6" s="39">
        <v>3414.316564</v>
      </c>
      <c r="GY6" s="39">
        <v>0</v>
      </c>
      <c r="GZ6" s="39">
        <v>8.4102</v>
      </c>
      <c r="HA6" s="39">
        <v>310.421394</v>
      </c>
      <c r="HB6" s="39">
        <v>4189.86938</v>
      </c>
    </row>
    <row r="7" spans="1:210" ht="31.5" customHeight="1">
      <c r="A7" s="41" t="s">
        <v>85</v>
      </c>
      <c r="B7" s="39">
        <f aca="true" t="shared" si="1" ref="B7:B23">M7+X7+AI7+AT7+BE7+BP7+CA7+CL7+CW7+DH7+DS7+ED7+EO7+EZ7+FK7+FV7+GG7+GR7</f>
        <v>506.0781815170075</v>
      </c>
      <c r="C7" s="39">
        <f aca="true" t="shared" si="2" ref="C7:C23">N7+Y7+AJ7+AU7+BF7+BQ7+CB7+CM7+CX7+DI7+DT7+EE7+EP7+FA7+FL7+FW7+GH7+GS7</f>
        <v>5411.6378206981235</v>
      </c>
      <c r="D7" s="39">
        <f aca="true" t="shared" si="3" ref="D7:D23">O7+Z7+AK7+AV7+BG7+BR7+CC7+CN7+CY7+DJ7+DU7+EF7+EQ7+FB7+FM7+FX7+GI7+GT7</f>
        <v>1429.3469149084146</v>
      </c>
      <c r="E7" s="39">
        <f aca="true" t="shared" si="4" ref="E7:E23">P7+AA7+AL7+AW7+BH7+BS7+CD7+CO7+CZ7+DK7+DV7+EG7+ER7+FC7+FN7+FY7+GJ7+GU7</f>
        <v>17567.868205658426</v>
      </c>
      <c r="F7" s="40">
        <f aca="true" t="shared" si="5" ref="F7:F23">Q7+AB7+AM7+AX7+BI7+BT7+CE7+CP7+DA7+DL7+DW7+EH7+ES7+FD7+FO7+FZ7+GK7+GV7</f>
        <v>1584</v>
      </c>
      <c r="G7" s="39">
        <f aca="true" t="shared" si="6" ref="G7:G23">R7+AC7+AN7+AY7+BJ7+BU7+CF7+CQ7+DB7+DM7+DX7+EI7+ET7+FE7+FP7+GA7+GL7+GW7</f>
        <v>1633.513559</v>
      </c>
      <c r="H7" s="39">
        <f aca="true" t="shared" si="7" ref="H7:H23">S7+AD7+AO7+AZ7+BK7+BV7+CG7+CR7+DC7+DN7+DY7+EJ7+EU7+FF7+FQ7+GB7+GM7+GX7</f>
        <v>5945.666985</v>
      </c>
      <c r="I7" s="39">
        <f aca="true" t="shared" si="8" ref="I7:I23">T7+AE7+AP7+BA7+BL7+BW7+CH7+CS7+DD7+DO7+DZ7+EK7+EV7+FG7+FR7+GC7+GN7+GY7</f>
        <v>93.94220313182481</v>
      </c>
      <c r="J7" s="39">
        <f aca="true" t="shared" si="9" ref="J7:J23">U7+AF7+AQ7+BB7+BM7+BX7+CI7+CT7+DE7+DP7+EA7+EL7+EW7+FH7+FS7+GD7+GO7+GZ7</f>
        <v>802.618789292852</v>
      </c>
      <c r="K7" s="39">
        <f aca="true" t="shared" si="10" ref="K7:K23">V7+AG7+AR7+BC7+BN7+BY7+CJ7+CU7+DF7+DQ7+EB7+EM7+EX7+FI7+FT7+GE7+GP7+HA7</f>
        <v>3470.320858557247</v>
      </c>
      <c r="L7" s="39">
        <f aca="true" t="shared" si="11" ref="L7:L23">W7+AH7+AS7+BD7+BO7+BZ7+CK7+CV7+DG7+DR7+EC7+EN7+EY7+FJ7+FU7+GF7+GQ7+HB7</f>
        <v>28209.688685649402</v>
      </c>
      <c r="M7" s="39">
        <v>27.210000000000036</v>
      </c>
      <c r="N7" s="39">
        <v>1075.44</v>
      </c>
      <c r="O7" s="39">
        <v>316.69000000000005</v>
      </c>
      <c r="P7" s="39">
        <v>3660.78</v>
      </c>
      <c r="Q7" s="40">
        <v>269</v>
      </c>
      <c r="R7" s="39">
        <v>8.180000000000007</v>
      </c>
      <c r="S7" s="39">
        <v>446.47</v>
      </c>
      <c r="T7" s="39">
        <v>2.5600000000000023</v>
      </c>
      <c r="U7" s="39">
        <v>349.72</v>
      </c>
      <c r="V7" s="39">
        <v>354.6400000000001</v>
      </c>
      <c r="W7" s="39">
        <v>5532.41</v>
      </c>
      <c r="X7" s="39">
        <v>31.85261</v>
      </c>
      <c r="Y7" s="39">
        <v>453.289229</v>
      </c>
      <c r="Z7" s="39">
        <v>284.44985</v>
      </c>
      <c r="AA7" s="39">
        <v>3938.82622</v>
      </c>
      <c r="AB7" s="40">
        <v>215</v>
      </c>
      <c r="AC7" s="39">
        <v>0</v>
      </c>
      <c r="AD7" s="39">
        <v>0</v>
      </c>
      <c r="AE7" s="39">
        <v>1.448221</v>
      </c>
      <c r="AF7" s="39">
        <v>15.691134</v>
      </c>
      <c r="AG7" s="39">
        <v>317.750681</v>
      </c>
      <c r="AH7" s="39">
        <v>5021.723468</v>
      </c>
      <c r="AI7" s="39">
        <v>29.930152342689183</v>
      </c>
      <c r="AJ7" s="39">
        <v>277.4806745468951</v>
      </c>
      <c r="AK7" s="39">
        <v>96.79340010302126</v>
      </c>
      <c r="AL7" s="39">
        <v>1067.5421409247233</v>
      </c>
      <c r="AM7" s="40">
        <v>142</v>
      </c>
      <c r="AN7" s="39"/>
      <c r="AO7" s="39"/>
      <c r="AP7" s="39">
        <v>39.7424491318248</v>
      </c>
      <c r="AQ7" s="39">
        <v>333.6685302928519</v>
      </c>
      <c r="AR7" s="39">
        <v>166.46600157753522</v>
      </c>
      <c r="AS7" s="39">
        <v>1678.6913457644703</v>
      </c>
      <c r="AT7" s="60"/>
      <c r="AU7" s="61">
        <v>0</v>
      </c>
      <c r="AV7" s="61"/>
      <c r="AW7" s="61"/>
      <c r="AX7" s="63"/>
      <c r="AY7" s="61"/>
      <c r="AZ7" s="61"/>
      <c r="BA7" s="61"/>
      <c r="BB7" s="61"/>
      <c r="BC7" s="61"/>
      <c r="BD7" s="61"/>
      <c r="BE7" s="39">
        <v>0</v>
      </c>
      <c r="BF7" s="39">
        <v>0.85</v>
      </c>
      <c r="BG7" s="39">
        <v>1.89</v>
      </c>
      <c r="BH7" s="39">
        <v>175.02</v>
      </c>
      <c r="BI7" s="40">
        <v>4</v>
      </c>
      <c r="BJ7" s="39">
        <v>0</v>
      </c>
      <c r="BK7" s="39">
        <v>0</v>
      </c>
      <c r="BL7" s="39">
        <v>0</v>
      </c>
      <c r="BM7" s="39">
        <v>0</v>
      </c>
      <c r="BN7" s="39">
        <v>1.89</v>
      </c>
      <c r="BO7" s="39">
        <v>175.87</v>
      </c>
      <c r="BP7" s="39">
        <v>51.777467174318296</v>
      </c>
      <c r="BQ7" s="39">
        <v>1478.846845151228</v>
      </c>
      <c r="BR7" s="39">
        <v>171.92775280539357</v>
      </c>
      <c r="BS7" s="39">
        <v>4761.308160733704</v>
      </c>
      <c r="BT7" s="40">
        <v>590</v>
      </c>
      <c r="BU7" s="39">
        <v>0</v>
      </c>
      <c r="BV7" s="39">
        <v>0</v>
      </c>
      <c r="BW7" s="39">
        <v>0</v>
      </c>
      <c r="BX7" s="39">
        <v>0</v>
      </c>
      <c r="BY7" s="39">
        <v>223.70521997971187</v>
      </c>
      <c r="BZ7" s="39">
        <v>6240.1550058849325</v>
      </c>
      <c r="CA7" s="39"/>
      <c r="CB7" s="39"/>
      <c r="CC7" s="39"/>
      <c r="CD7" s="39"/>
      <c r="CE7" s="40"/>
      <c r="CF7" s="39"/>
      <c r="CG7" s="39"/>
      <c r="CH7" s="39"/>
      <c r="CI7" s="39"/>
      <c r="CJ7" s="39">
        <v>0</v>
      </c>
      <c r="CK7" s="39">
        <v>0</v>
      </c>
      <c r="CL7" s="39">
        <v>6.82</v>
      </c>
      <c r="CM7" s="39">
        <v>60.57</v>
      </c>
      <c r="CN7" s="39"/>
      <c r="CO7" s="39"/>
      <c r="CP7" s="40">
        <v>35</v>
      </c>
      <c r="CQ7" s="39"/>
      <c r="CR7" s="39"/>
      <c r="CS7" s="39"/>
      <c r="CT7" s="39"/>
      <c r="CU7" s="39">
        <v>6.82</v>
      </c>
      <c r="CV7" s="39">
        <v>60.57</v>
      </c>
      <c r="CW7" s="39">
        <v>263.587952</v>
      </c>
      <c r="CX7" s="39">
        <v>586.671072</v>
      </c>
      <c r="CY7" s="39">
        <v>173.285912</v>
      </c>
      <c r="CZ7" s="39">
        <v>274.511684</v>
      </c>
      <c r="DA7" s="40">
        <v>21</v>
      </c>
      <c r="DB7" s="39">
        <v>1477.333559</v>
      </c>
      <c r="DC7" s="39">
        <v>2948.596985</v>
      </c>
      <c r="DD7" s="39">
        <v>50.191533</v>
      </c>
      <c r="DE7" s="39">
        <v>97.709125</v>
      </c>
      <c r="DF7" s="39">
        <v>1964.3989559999998</v>
      </c>
      <c r="DG7" s="39">
        <v>3907.488866</v>
      </c>
      <c r="DH7" s="39"/>
      <c r="DI7" s="39"/>
      <c r="DJ7" s="39"/>
      <c r="DK7" s="39"/>
      <c r="DL7" s="40"/>
      <c r="DM7" s="39"/>
      <c r="DN7" s="39"/>
      <c r="DO7" s="39"/>
      <c r="DP7" s="39"/>
      <c r="DQ7" s="39">
        <f aca="true" t="shared" si="12" ref="DQ7:DQ19">DH7+DJ7+DM7+DO7</f>
        <v>0</v>
      </c>
      <c r="DR7" s="39">
        <f aca="true" t="shared" si="13" ref="DR7:DR19">DI7+DK7+DN7+DP7</f>
        <v>0</v>
      </c>
      <c r="DS7" s="39"/>
      <c r="DT7" s="39"/>
      <c r="DU7" s="39"/>
      <c r="DV7" s="39"/>
      <c r="DW7" s="40"/>
      <c r="DX7" s="39"/>
      <c r="DY7" s="39"/>
      <c r="DZ7" s="39"/>
      <c r="EA7" s="39"/>
      <c r="EB7" s="39">
        <v>0</v>
      </c>
      <c r="EC7" s="39">
        <v>0</v>
      </c>
      <c r="ED7" s="39">
        <v>61.6</v>
      </c>
      <c r="EE7" s="39">
        <v>227.83</v>
      </c>
      <c r="EF7" s="39">
        <v>191.75</v>
      </c>
      <c r="EG7" s="39">
        <v>1557.86</v>
      </c>
      <c r="EH7" s="40">
        <v>141</v>
      </c>
      <c r="EI7" s="39">
        <v>0</v>
      </c>
      <c r="EJ7" s="39">
        <v>0</v>
      </c>
      <c r="EK7" s="39">
        <v>0</v>
      </c>
      <c r="EL7" s="39">
        <v>5.83</v>
      </c>
      <c r="EM7" s="39">
        <v>253.35</v>
      </c>
      <c r="EN7" s="39">
        <v>1791.52</v>
      </c>
      <c r="EO7" s="39"/>
      <c r="EP7" s="39"/>
      <c r="EQ7" s="39"/>
      <c r="ER7" s="39"/>
      <c r="ES7" s="40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40"/>
      <c r="FE7" s="39"/>
      <c r="FF7" s="39"/>
      <c r="FG7" s="39"/>
      <c r="FH7" s="39"/>
      <c r="FI7" s="39"/>
      <c r="FJ7" s="39"/>
      <c r="FK7" s="39">
        <v>33.3</v>
      </c>
      <c r="FL7" s="39">
        <v>1250.6599999999999</v>
      </c>
      <c r="FM7" s="39">
        <v>192.56</v>
      </c>
      <c r="FN7" s="39">
        <v>2132.02</v>
      </c>
      <c r="FO7" s="40">
        <v>167</v>
      </c>
      <c r="FP7" s="39">
        <v>148</v>
      </c>
      <c r="FQ7" s="39">
        <v>2550.6</v>
      </c>
      <c r="FR7" s="39"/>
      <c r="FS7" s="39"/>
      <c r="FT7" s="39">
        <v>181.3</v>
      </c>
      <c r="FU7" s="39">
        <v>3801.26</v>
      </c>
      <c r="FV7" s="39"/>
      <c r="FW7" s="39"/>
      <c r="FX7" s="39"/>
      <c r="FY7" s="39"/>
      <c r="FZ7" s="40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40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40"/>
      <c r="GW7" s="39"/>
      <c r="GX7" s="39"/>
      <c r="GY7" s="39"/>
      <c r="GZ7" s="39"/>
      <c r="HA7" s="39"/>
      <c r="HB7" s="39"/>
    </row>
    <row r="8" spans="1:210" ht="31.5" customHeight="1">
      <c r="A8" s="41" t="s">
        <v>86</v>
      </c>
      <c r="B8" s="39">
        <f t="shared" si="1"/>
        <v>1897.6850269776814</v>
      </c>
      <c r="C8" s="39">
        <f t="shared" si="2"/>
        <v>8132.954298782368</v>
      </c>
      <c r="D8" s="39">
        <f t="shared" si="3"/>
        <v>2035.1476549507072</v>
      </c>
      <c r="E8" s="39">
        <f t="shared" si="4"/>
        <v>24263.677468890528</v>
      </c>
      <c r="F8" s="40">
        <f t="shared" si="5"/>
        <v>2153</v>
      </c>
      <c r="G8" s="39">
        <f t="shared" si="6"/>
        <v>1964.4200540000002</v>
      </c>
      <c r="H8" s="39">
        <f t="shared" si="7"/>
        <v>8401.609304</v>
      </c>
      <c r="I8" s="39">
        <f t="shared" si="8"/>
        <v>167.19515011923687</v>
      </c>
      <c r="J8" s="39">
        <f t="shared" si="9"/>
        <v>886.6144652174241</v>
      </c>
      <c r="K8" s="39">
        <f t="shared" si="10"/>
        <v>5961.967886047625</v>
      </c>
      <c r="L8" s="39">
        <f t="shared" si="11"/>
        <v>41335.395351890314</v>
      </c>
      <c r="M8" s="39">
        <v>24.559999999999945</v>
      </c>
      <c r="N8" s="39">
        <v>1946.06</v>
      </c>
      <c r="O8" s="39">
        <v>549.8299999999999</v>
      </c>
      <c r="P8" s="39">
        <v>8633.25</v>
      </c>
      <c r="Q8" s="40">
        <v>382</v>
      </c>
      <c r="R8" s="39">
        <v>13.180000000000007</v>
      </c>
      <c r="S8" s="39">
        <v>416.22</v>
      </c>
      <c r="T8" s="39">
        <v>4.539999999999964</v>
      </c>
      <c r="U8" s="39">
        <v>310.01</v>
      </c>
      <c r="V8" s="39">
        <v>592.1099999999999</v>
      </c>
      <c r="W8" s="39">
        <v>11305.54</v>
      </c>
      <c r="X8" s="39">
        <v>64.329682</v>
      </c>
      <c r="Y8" s="39">
        <v>900.3568710000002</v>
      </c>
      <c r="Z8" s="39">
        <v>548.196831</v>
      </c>
      <c r="AA8" s="39">
        <v>8578.901601999998</v>
      </c>
      <c r="AB8" s="40">
        <v>484</v>
      </c>
      <c r="AC8" s="39">
        <v>0</v>
      </c>
      <c r="AD8" s="39">
        <v>0</v>
      </c>
      <c r="AE8" s="39">
        <v>0</v>
      </c>
      <c r="AF8" s="39">
        <v>0</v>
      </c>
      <c r="AG8" s="39">
        <v>612.526513</v>
      </c>
      <c r="AH8" s="39">
        <v>10715.008287999999</v>
      </c>
      <c r="AI8" s="39">
        <v>28.935216457469437</v>
      </c>
      <c r="AJ8" s="39">
        <v>238.1338666506697</v>
      </c>
      <c r="AK8" s="39">
        <v>112.97269352140229</v>
      </c>
      <c r="AL8" s="39">
        <v>1510.2977388143347</v>
      </c>
      <c r="AM8" s="40">
        <v>156</v>
      </c>
      <c r="AN8" s="39"/>
      <c r="AO8" s="39"/>
      <c r="AP8" s="39">
        <v>41.31519911923692</v>
      </c>
      <c r="AQ8" s="39">
        <v>340.8746942174242</v>
      </c>
      <c r="AR8" s="39">
        <v>183.22310909810864</v>
      </c>
      <c r="AS8" s="39">
        <v>2089.3062996824287</v>
      </c>
      <c r="AT8" s="60">
        <v>16.32</v>
      </c>
      <c r="AU8" s="61">
        <v>161.32</v>
      </c>
      <c r="AV8" s="61"/>
      <c r="AW8" s="61"/>
      <c r="AX8" s="63">
        <v>124</v>
      </c>
      <c r="AY8" s="61"/>
      <c r="AZ8" s="61"/>
      <c r="BA8" s="61"/>
      <c r="BB8" s="61"/>
      <c r="BC8" s="61">
        <v>16.32</v>
      </c>
      <c r="BD8" s="61">
        <v>161.32</v>
      </c>
      <c r="BE8" s="39">
        <v>15</v>
      </c>
      <c r="BF8" s="39">
        <v>198.8</v>
      </c>
      <c r="BG8" s="39">
        <v>44.99</v>
      </c>
      <c r="BH8" s="39">
        <v>437.96</v>
      </c>
      <c r="BI8" s="40">
        <v>217</v>
      </c>
      <c r="BJ8" s="39">
        <v>0</v>
      </c>
      <c r="BK8" s="39">
        <v>0</v>
      </c>
      <c r="BL8" s="39">
        <v>0</v>
      </c>
      <c r="BM8" s="39">
        <v>0</v>
      </c>
      <c r="BN8" s="39">
        <v>59.99</v>
      </c>
      <c r="BO8" s="39">
        <v>636.76</v>
      </c>
      <c r="BP8" s="39">
        <v>12.042171520212099</v>
      </c>
      <c r="BQ8" s="39">
        <v>461.13074013169853</v>
      </c>
      <c r="BR8" s="39">
        <v>71.44356142930492</v>
      </c>
      <c r="BS8" s="39">
        <v>1273.2585840762</v>
      </c>
      <c r="BT8" s="40">
        <v>173</v>
      </c>
      <c r="BU8" s="39">
        <v>0</v>
      </c>
      <c r="BV8" s="39">
        <v>0</v>
      </c>
      <c r="BW8" s="39">
        <v>0</v>
      </c>
      <c r="BX8" s="39">
        <v>0</v>
      </c>
      <c r="BY8" s="39">
        <v>83.48573294951701</v>
      </c>
      <c r="BZ8" s="39">
        <v>1734.3893242078984</v>
      </c>
      <c r="CA8" s="39">
        <v>3.24</v>
      </c>
      <c r="CB8" s="39">
        <v>26.91</v>
      </c>
      <c r="CC8" s="39">
        <v>49.25</v>
      </c>
      <c r="CD8" s="39">
        <v>589.18</v>
      </c>
      <c r="CE8" s="40">
        <v>16</v>
      </c>
      <c r="CF8" s="39"/>
      <c r="CG8" s="39"/>
      <c r="CH8" s="39"/>
      <c r="CI8" s="39"/>
      <c r="CJ8" s="39">
        <v>52.49</v>
      </c>
      <c r="CK8" s="39">
        <v>616.09</v>
      </c>
      <c r="CL8" s="39"/>
      <c r="CM8" s="39"/>
      <c r="CN8" s="39"/>
      <c r="CO8" s="39"/>
      <c r="CP8" s="40"/>
      <c r="CQ8" s="39"/>
      <c r="CR8" s="39"/>
      <c r="CS8" s="39"/>
      <c r="CT8" s="39"/>
      <c r="CU8" s="39"/>
      <c r="CV8" s="39"/>
      <c r="CW8" s="39">
        <v>1610.815167</v>
      </c>
      <c r="CX8" s="39">
        <v>3005.403731</v>
      </c>
      <c r="CY8" s="39">
        <v>493.297369</v>
      </c>
      <c r="CZ8" s="39">
        <v>1033.422344</v>
      </c>
      <c r="DA8" s="40">
        <v>245</v>
      </c>
      <c r="DB8" s="39">
        <v>1716.340054</v>
      </c>
      <c r="DC8" s="39">
        <v>5574.089303999999</v>
      </c>
      <c r="DD8" s="39">
        <v>121.339951</v>
      </c>
      <c r="DE8" s="39">
        <v>235.729771</v>
      </c>
      <c r="DF8" s="39">
        <v>3941.792541</v>
      </c>
      <c r="DG8" s="39">
        <v>9848.645149999998</v>
      </c>
      <c r="DH8" s="39">
        <v>2.12</v>
      </c>
      <c r="DI8" s="39">
        <v>42.9</v>
      </c>
      <c r="DJ8" s="39">
        <v>9.20000000000002</v>
      </c>
      <c r="DK8" s="39">
        <v>133.8</v>
      </c>
      <c r="DL8" s="40">
        <v>61</v>
      </c>
      <c r="DM8" s="39"/>
      <c r="DN8" s="39"/>
      <c r="DO8" s="39"/>
      <c r="DP8" s="39"/>
      <c r="DQ8" s="39">
        <f t="shared" si="12"/>
        <v>11.320000000000022</v>
      </c>
      <c r="DR8" s="39">
        <f t="shared" si="13"/>
        <v>176.70000000000002</v>
      </c>
      <c r="DS8" s="39">
        <v>21.20279</v>
      </c>
      <c r="DT8" s="39">
        <v>84.82909000000001</v>
      </c>
      <c r="DU8" s="39">
        <v>53.4872</v>
      </c>
      <c r="DV8" s="39">
        <v>488.3972</v>
      </c>
      <c r="DW8" s="40">
        <v>81</v>
      </c>
      <c r="DX8" s="39"/>
      <c r="DY8" s="39"/>
      <c r="DZ8" s="39"/>
      <c r="EA8" s="39"/>
      <c r="EB8" s="39">
        <v>74.68999</v>
      </c>
      <c r="EC8" s="39">
        <v>573.2262900000001</v>
      </c>
      <c r="ED8" s="39"/>
      <c r="EE8" s="39"/>
      <c r="EF8" s="39"/>
      <c r="EG8" s="39"/>
      <c r="EH8" s="40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40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40"/>
      <c r="FE8" s="39"/>
      <c r="FF8" s="39"/>
      <c r="FG8" s="39"/>
      <c r="FH8" s="39"/>
      <c r="FI8" s="39"/>
      <c r="FJ8" s="39"/>
      <c r="FK8" s="39">
        <v>99.12</v>
      </c>
      <c r="FL8" s="39">
        <v>1067.1100000000001</v>
      </c>
      <c r="FM8" s="39">
        <v>102.48</v>
      </c>
      <c r="FN8" s="39">
        <v>1585.21</v>
      </c>
      <c r="FO8" s="40">
        <v>214</v>
      </c>
      <c r="FP8" s="39">
        <v>234.9</v>
      </c>
      <c r="FQ8" s="39">
        <v>2411.2999999999997</v>
      </c>
      <c r="FR8" s="39"/>
      <c r="FS8" s="39"/>
      <c r="FT8" s="39">
        <v>334.02</v>
      </c>
      <c r="FU8" s="39">
        <v>3478.41</v>
      </c>
      <c r="FV8" s="39"/>
      <c r="FW8" s="39"/>
      <c r="FX8" s="39"/>
      <c r="FY8" s="39"/>
      <c r="FZ8" s="40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40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40"/>
      <c r="GW8" s="39"/>
      <c r="GX8" s="39"/>
      <c r="GY8" s="39"/>
      <c r="GZ8" s="39"/>
      <c r="HA8" s="39"/>
      <c r="HB8" s="39"/>
    </row>
    <row r="9" spans="1:210" ht="31.5" customHeight="1">
      <c r="A9" s="41" t="s">
        <v>87</v>
      </c>
      <c r="B9" s="39">
        <f t="shared" si="1"/>
        <v>197.03813900000011</v>
      </c>
      <c r="C9" s="39">
        <f t="shared" si="2"/>
        <v>2663.9067590000004</v>
      </c>
      <c r="D9" s="39">
        <f t="shared" si="3"/>
        <v>831.023129</v>
      </c>
      <c r="E9" s="39">
        <f t="shared" si="4"/>
        <v>11435.782554</v>
      </c>
      <c r="F9" s="40">
        <f t="shared" si="5"/>
        <v>693</v>
      </c>
      <c r="G9" s="39">
        <f t="shared" si="6"/>
        <v>1655.072719</v>
      </c>
      <c r="H9" s="39">
        <f t="shared" si="7"/>
        <v>6325.923819</v>
      </c>
      <c r="I9" s="39">
        <f t="shared" si="8"/>
        <v>30.284620000000004</v>
      </c>
      <c r="J9" s="39">
        <f t="shared" si="9"/>
        <v>394.898055</v>
      </c>
      <c r="K9" s="39">
        <f t="shared" si="10"/>
        <v>2713.418607</v>
      </c>
      <c r="L9" s="39">
        <f t="shared" si="11"/>
        <v>21681.934099</v>
      </c>
      <c r="M9" s="39">
        <v>22.6400000000001</v>
      </c>
      <c r="N9" s="39">
        <v>1580.47</v>
      </c>
      <c r="O9" s="39">
        <v>374.5</v>
      </c>
      <c r="P9" s="39">
        <v>5443.48</v>
      </c>
      <c r="Q9" s="40">
        <v>240</v>
      </c>
      <c r="R9" s="39">
        <v>13.740000000000009</v>
      </c>
      <c r="S9" s="39">
        <v>439.63</v>
      </c>
      <c r="T9" s="39">
        <v>4</v>
      </c>
      <c r="U9" s="39">
        <v>234.95</v>
      </c>
      <c r="V9" s="39">
        <v>414.8800000000001</v>
      </c>
      <c r="W9" s="39">
        <v>7698.53</v>
      </c>
      <c r="X9" s="39">
        <v>67.306989</v>
      </c>
      <c r="Y9" s="39">
        <v>817.3769090000002</v>
      </c>
      <c r="Z9" s="39">
        <v>356.948125</v>
      </c>
      <c r="AA9" s="39">
        <v>5321.972449999999</v>
      </c>
      <c r="AB9" s="40">
        <v>395</v>
      </c>
      <c r="AC9" s="39">
        <v>0</v>
      </c>
      <c r="AD9" s="39">
        <v>0</v>
      </c>
      <c r="AE9" s="39">
        <v>1.242537</v>
      </c>
      <c r="AF9" s="39">
        <v>83.857212</v>
      </c>
      <c r="AG9" s="39">
        <v>425.497651</v>
      </c>
      <c r="AH9" s="39">
        <v>7084.629483</v>
      </c>
      <c r="AI9" s="39"/>
      <c r="AJ9" s="39"/>
      <c r="AK9" s="39"/>
      <c r="AL9" s="39"/>
      <c r="AM9" s="40"/>
      <c r="AN9" s="39"/>
      <c r="AO9" s="39"/>
      <c r="AP9" s="39"/>
      <c r="AQ9" s="39"/>
      <c r="AR9" s="39"/>
      <c r="AS9" s="39"/>
      <c r="AT9" s="60"/>
      <c r="AU9" s="61">
        <v>0</v>
      </c>
      <c r="AV9" s="61"/>
      <c r="AW9" s="61"/>
      <c r="AX9" s="63"/>
      <c r="AY9" s="61"/>
      <c r="AZ9" s="61"/>
      <c r="BA9" s="61"/>
      <c r="BB9" s="61"/>
      <c r="BC9" s="61"/>
      <c r="BD9" s="61"/>
      <c r="BE9" s="39">
        <v>0</v>
      </c>
      <c r="BF9" s="39">
        <v>1.1</v>
      </c>
      <c r="BG9" s="39">
        <v>17.97</v>
      </c>
      <c r="BH9" s="39">
        <v>205.67</v>
      </c>
      <c r="BI9" s="40">
        <v>4</v>
      </c>
      <c r="BJ9" s="39">
        <v>0</v>
      </c>
      <c r="BK9" s="39">
        <v>0</v>
      </c>
      <c r="BL9" s="39">
        <v>0</v>
      </c>
      <c r="BM9" s="39">
        <v>0</v>
      </c>
      <c r="BN9" s="39">
        <v>17.97</v>
      </c>
      <c r="BO9" s="39">
        <v>206.77</v>
      </c>
      <c r="BP9" s="39"/>
      <c r="BQ9" s="39"/>
      <c r="BR9" s="39"/>
      <c r="BS9" s="39"/>
      <c r="BT9" s="40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9"/>
      <c r="CG9" s="39"/>
      <c r="CH9" s="39"/>
      <c r="CI9" s="39"/>
      <c r="CJ9" s="39">
        <v>0</v>
      </c>
      <c r="CK9" s="39">
        <v>0</v>
      </c>
      <c r="CL9" s="39"/>
      <c r="CM9" s="39"/>
      <c r="CN9" s="39"/>
      <c r="CO9" s="39"/>
      <c r="CP9" s="40"/>
      <c r="CQ9" s="39"/>
      <c r="CR9" s="39"/>
      <c r="CS9" s="39"/>
      <c r="CT9" s="39"/>
      <c r="CU9" s="39"/>
      <c r="CV9" s="39"/>
      <c r="CW9" s="39">
        <v>104.87715</v>
      </c>
      <c r="CX9" s="39">
        <v>230.67335</v>
      </c>
      <c r="CY9" s="39">
        <v>45.896204</v>
      </c>
      <c r="CZ9" s="39">
        <v>93.03330399999999</v>
      </c>
      <c r="DA9" s="40">
        <v>27</v>
      </c>
      <c r="DB9" s="39">
        <v>1397.432719</v>
      </c>
      <c r="DC9" s="39">
        <v>3416.693819</v>
      </c>
      <c r="DD9" s="39">
        <v>25.042083</v>
      </c>
      <c r="DE9" s="39">
        <v>76.090843</v>
      </c>
      <c r="DF9" s="39">
        <v>1573.2481559999999</v>
      </c>
      <c r="DG9" s="39">
        <v>3816.491316</v>
      </c>
      <c r="DH9" s="39"/>
      <c r="DI9" s="39"/>
      <c r="DJ9" s="39"/>
      <c r="DK9" s="39"/>
      <c r="DL9" s="40"/>
      <c r="DM9" s="39"/>
      <c r="DN9" s="39"/>
      <c r="DO9" s="39"/>
      <c r="DP9" s="39"/>
      <c r="DQ9" s="39">
        <f t="shared" si="12"/>
        <v>0</v>
      </c>
      <c r="DR9" s="39">
        <f t="shared" si="13"/>
        <v>0</v>
      </c>
      <c r="DS9" s="39">
        <v>2.214</v>
      </c>
      <c r="DT9" s="39">
        <v>34.2865</v>
      </c>
      <c r="DU9" s="39">
        <v>35.7088</v>
      </c>
      <c r="DV9" s="39">
        <v>371.6268</v>
      </c>
      <c r="DW9" s="40">
        <v>27</v>
      </c>
      <c r="DX9" s="39"/>
      <c r="DY9" s="39"/>
      <c r="DZ9" s="39"/>
      <c r="EA9" s="39"/>
      <c r="EB9" s="39">
        <v>37.922799999999995</v>
      </c>
      <c r="EC9" s="39">
        <v>405.9133</v>
      </c>
      <c r="ED9" s="39"/>
      <c r="EE9" s="39"/>
      <c r="EF9" s="39"/>
      <c r="EG9" s="39"/>
      <c r="EH9" s="40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40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40"/>
      <c r="FE9" s="39"/>
      <c r="FF9" s="39"/>
      <c r="FG9" s="39"/>
      <c r="FH9" s="39"/>
      <c r="FI9" s="39"/>
      <c r="FJ9" s="39"/>
      <c r="FK9" s="39"/>
      <c r="FL9" s="39">
        <v>0</v>
      </c>
      <c r="FM9" s="39"/>
      <c r="FN9" s="39">
        <v>0</v>
      </c>
      <c r="FO9" s="40"/>
      <c r="FP9" s="39">
        <v>243.9</v>
      </c>
      <c r="FQ9" s="39">
        <v>2469.6</v>
      </c>
      <c r="FR9" s="39"/>
      <c r="FS9" s="39"/>
      <c r="FT9" s="39">
        <v>243.9</v>
      </c>
      <c r="FU9" s="39">
        <v>2469.6</v>
      </c>
      <c r="FV9" s="39"/>
      <c r="FW9" s="39"/>
      <c r="FX9" s="39"/>
      <c r="FY9" s="39"/>
      <c r="FZ9" s="40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40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40"/>
      <c r="GW9" s="39"/>
      <c r="GX9" s="39"/>
      <c r="GY9" s="39"/>
      <c r="GZ9" s="39"/>
      <c r="HA9" s="39"/>
      <c r="HB9" s="39"/>
    </row>
    <row r="10" spans="1:210" ht="31.5" customHeight="1">
      <c r="A10" s="41" t="s">
        <v>88</v>
      </c>
      <c r="B10" s="39">
        <f t="shared" si="1"/>
        <v>427.33452684046927</v>
      </c>
      <c r="C10" s="39">
        <f t="shared" si="2"/>
        <v>4246.387473573099</v>
      </c>
      <c r="D10" s="39">
        <f t="shared" si="3"/>
        <v>1342.1931983296058</v>
      </c>
      <c r="E10" s="39">
        <f t="shared" si="4"/>
        <v>15216.386520807535</v>
      </c>
      <c r="F10" s="40">
        <f t="shared" si="5"/>
        <v>2203</v>
      </c>
      <c r="G10" s="39">
        <f t="shared" si="6"/>
        <v>1180.037386432533</v>
      </c>
      <c r="H10" s="39">
        <f t="shared" si="7"/>
        <v>7446.517097212429</v>
      </c>
      <c r="I10" s="39">
        <f t="shared" si="8"/>
        <v>160.58712363338162</v>
      </c>
      <c r="J10" s="39">
        <f t="shared" si="9"/>
        <v>1749.6894426225795</v>
      </c>
      <c r="K10" s="39">
        <f t="shared" si="10"/>
        <v>3110.15223523599</v>
      </c>
      <c r="L10" s="39">
        <f t="shared" si="11"/>
        <v>28909.561262215644</v>
      </c>
      <c r="M10" s="39">
        <v>13.080000000000041</v>
      </c>
      <c r="N10" s="39">
        <v>771.86</v>
      </c>
      <c r="O10" s="39">
        <v>364</v>
      </c>
      <c r="P10" s="39">
        <v>4846.11</v>
      </c>
      <c r="Q10" s="40">
        <v>226</v>
      </c>
      <c r="R10" s="39">
        <v>10.310000000000002</v>
      </c>
      <c r="S10" s="39">
        <v>515.48</v>
      </c>
      <c r="T10" s="39">
        <v>9.599999999999966</v>
      </c>
      <c r="U10" s="39">
        <v>433.82</v>
      </c>
      <c r="V10" s="39">
        <v>396.99</v>
      </c>
      <c r="W10" s="39">
        <v>6567.27</v>
      </c>
      <c r="X10" s="39">
        <v>21.19747</v>
      </c>
      <c r="Y10" s="39">
        <v>191.005996</v>
      </c>
      <c r="Z10" s="39">
        <v>178.73995200000002</v>
      </c>
      <c r="AA10" s="39">
        <v>2026.939257</v>
      </c>
      <c r="AB10" s="40">
        <v>103</v>
      </c>
      <c r="AC10" s="39">
        <v>0</v>
      </c>
      <c r="AD10" s="39">
        <v>0</v>
      </c>
      <c r="AE10" s="39">
        <v>0</v>
      </c>
      <c r="AF10" s="39">
        <v>0</v>
      </c>
      <c r="AG10" s="39">
        <v>199.93742200000003</v>
      </c>
      <c r="AH10" s="39">
        <v>2468.525981</v>
      </c>
      <c r="AI10" s="39">
        <v>135.48331917857814</v>
      </c>
      <c r="AJ10" s="39">
        <v>1304.885060184293</v>
      </c>
      <c r="AK10" s="39">
        <v>354.22780238387486</v>
      </c>
      <c r="AL10" s="39">
        <v>3458.4903030952164</v>
      </c>
      <c r="AM10" s="40">
        <v>643</v>
      </c>
      <c r="AN10" s="39"/>
      <c r="AO10" s="39"/>
      <c r="AP10" s="39">
        <v>133.74876091159223</v>
      </c>
      <c r="AQ10" s="39">
        <v>1143.0688131466295</v>
      </c>
      <c r="AR10" s="39">
        <v>623.4598824740452</v>
      </c>
      <c r="AS10" s="39">
        <v>5906.444176426139</v>
      </c>
      <c r="AT10" s="60">
        <v>18.12</v>
      </c>
      <c r="AU10" s="61">
        <v>291.85</v>
      </c>
      <c r="AV10" s="61"/>
      <c r="AW10" s="61"/>
      <c r="AX10" s="63">
        <v>206</v>
      </c>
      <c r="AY10" s="61"/>
      <c r="AZ10" s="61"/>
      <c r="BA10" s="61"/>
      <c r="BB10" s="61"/>
      <c r="BC10" s="61">
        <v>18.12</v>
      </c>
      <c r="BD10" s="61">
        <v>291.85</v>
      </c>
      <c r="BE10" s="39">
        <v>33.8</v>
      </c>
      <c r="BF10" s="39">
        <v>408.8</v>
      </c>
      <c r="BG10" s="39">
        <v>152.33</v>
      </c>
      <c r="BH10" s="39">
        <v>1684.59</v>
      </c>
      <c r="BI10" s="40">
        <v>437</v>
      </c>
      <c r="BJ10" s="39">
        <v>0</v>
      </c>
      <c r="BK10" s="39">
        <v>10</v>
      </c>
      <c r="BL10" s="39">
        <v>0</v>
      </c>
      <c r="BM10" s="39">
        <v>0</v>
      </c>
      <c r="BN10" s="39">
        <v>186.13</v>
      </c>
      <c r="BO10" s="39">
        <v>2103.39</v>
      </c>
      <c r="BP10" s="39">
        <v>23.927357661891055</v>
      </c>
      <c r="BQ10" s="39">
        <v>752.6885063888067</v>
      </c>
      <c r="BR10" s="39">
        <v>80.40799594573096</v>
      </c>
      <c r="BS10" s="39">
        <v>1808.0029127123203</v>
      </c>
      <c r="BT10" s="40">
        <v>347</v>
      </c>
      <c r="BU10" s="39">
        <v>233.980986432533</v>
      </c>
      <c r="BV10" s="39">
        <v>3266.806897212428</v>
      </c>
      <c r="BW10" s="39">
        <v>15.977362721789444</v>
      </c>
      <c r="BX10" s="39">
        <v>155.24092947595</v>
      </c>
      <c r="BY10" s="39">
        <v>354.2937027619445</v>
      </c>
      <c r="BZ10" s="39">
        <v>5982.739245789505</v>
      </c>
      <c r="CA10" s="39">
        <v>6.68</v>
      </c>
      <c r="CB10" s="39">
        <v>127.22</v>
      </c>
      <c r="CC10" s="39">
        <v>29.85</v>
      </c>
      <c r="CD10" s="39">
        <v>352.93</v>
      </c>
      <c r="CE10" s="40">
        <v>58</v>
      </c>
      <c r="CF10" s="39"/>
      <c r="CG10" s="39"/>
      <c r="CH10" s="39"/>
      <c r="CI10" s="39"/>
      <c r="CJ10" s="39">
        <v>36.53</v>
      </c>
      <c r="CK10" s="39">
        <v>480.15</v>
      </c>
      <c r="CL10" s="39"/>
      <c r="CM10" s="39"/>
      <c r="CN10" s="39"/>
      <c r="CO10" s="39"/>
      <c r="CP10" s="40">
        <v>16</v>
      </c>
      <c r="CQ10" s="39"/>
      <c r="CR10" s="39"/>
      <c r="CS10" s="39"/>
      <c r="CT10" s="39"/>
      <c r="CU10" s="39"/>
      <c r="CV10" s="39"/>
      <c r="CW10" s="39">
        <v>143.02773</v>
      </c>
      <c r="CX10" s="39">
        <v>264.785961</v>
      </c>
      <c r="CY10" s="39">
        <v>80.327248</v>
      </c>
      <c r="CZ10" s="39">
        <v>157.095048</v>
      </c>
      <c r="DA10" s="40">
        <v>47</v>
      </c>
      <c r="DB10" s="39">
        <v>639.3464</v>
      </c>
      <c r="DC10" s="39">
        <v>2056.5302</v>
      </c>
      <c r="DD10" s="39">
        <v>1.261</v>
      </c>
      <c r="DE10" s="39">
        <v>17.5597</v>
      </c>
      <c r="DF10" s="39">
        <v>863.962378</v>
      </c>
      <c r="DG10" s="39">
        <v>2495.9709089999997</v>
      </c>
      <c r="DH10" s="39"/>
      <c r="DI10" s="39"/>
      <c r="DJ10" s="39"/>
      <c r="DK10" s="39"/>
      <c r="DL10" s="40"/>
      <c r="DM10" s="39"/>
      <c r="DN10" s="39"/>
      <c r="DO10" s="39"/>
      <c r="DP10" s="39"/>
      <c r="DQ10" s="39">
        <f t="shared" si="12"/>
        <v>0</v>
      </c>
      <c r="DR10" s="39">
        <f t="shared" si="13"/>
        <v>0</v>
      </c>
      <c r="DS10" s="39">
        <v>32.01865000000001</v>
      </c>
      <c r="DT10" s="39">
        <v>133.29195</v>
      </c>
      <c r="DU10" s="39">
        <v>102.3102</v>
      </c>
      <c r="DV10" s="39">
        <v>882.2289999999999</v>
      </c>
      <c r="DW10" s="40">
        <v>120</v>
      </c>
      <c r="DX10" s="39"/>
      <c r="DY10" s="39"/>
      <c r="DZ10" s="39"/>
      <c r="EA10" s="39"/>
      <c r="EB10" s="39">
        <v>134.32885</v>
      </c>
      <c r="EC10" s="39">
        <v>1015.52095</v>
      </c>
      <c r="ED10" s="39"/>
      <c r="EE10" s="39"/>
      <c r="EF10" s="39"/>
      <c r="EG10" s="39"/>
      <c r="EH10" s="40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40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40"/>
      <c r="FE10" s="39"/>
      <c r="FF10" s="39"/>
      <c r="FG10" s="39"/>
      <c r="FH10" s="39"/>
      <c r="FI10" s="39"/>
      <c r="FJ10" s="39"/>
      <c r="FK10" s="39"/>
      <c r="FL10" s="39">
        <v>0</v>
      </c>
      <c r="FM10" s="39"/>
      <c r="FN10" s="39">
        <v>0</v>
      </c>
      <c r="FO10" s="40"/>
      <c r="FP10" s="39">
        <v>296.4</v>
      </c>
      <c r="FQ10" s="39">
        <v>1597.7000000000003</v>
      </c>
      <c r="FR10" s="39"/>
      <c r="FS10" s="39"/>
      <c r="FT10" s="39">
        <v>296.4</v>
      </c>
      <c r="FU10" s="39">
        <v>1597.7000000000003</v>
      </c>
      <c r="FV10" s="39"/>
      <c r="FW10" s="39"/>
      <c r="FX10" s="39"/>
      <c r="FY10" s="39"/>
      <c r="FZ10" s="40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40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40"/>
      <c r="GW10" s="39"/>
      <c r="GX10" s="39"/>
      <c r="GY10" s="39"/>
      <c r="GZ10" s="39"/>
      <c r="HA10" s="39"/>
      <c r="HB10" s="39"/>
    </row>
    <row r="11" spans="1:210" ht="31.5" customHeight="1">
      <c r="A11" s="41" t="s">
        <v>89</v>
      </c>
      <c r="B11" s="39">
        <f t="shared" si="1"/>
        <v>575.2641182716397</v>
      </c>
      <c r="C11" s="39">
        <f t="shared" si="2"/>
        <v>2576.5754017156746</v>
      </c>
      <c r="D11" s="39">
        <f t="shared" si="3"/>
        <v>501.663933963874</v>
      </c>
      <c r="E11" s="39">
        <f t="shared" si="4"/>
        <v>5337.26717310147</v>
      </c>
      <c r="F11" s="40">
        <f t="shared" si="5"/>
        <v>637</v>
      </c>
      <c r="G11" s="39">
        <f t="shared" si="6"/>
        <v>1261.9955850000001</v>
      </c>
      <c r="H11" s="39">
        <f t="shared" si="7"/>
        <v>4395.828584999999</v>
      </c>
      <c r="I11" s="39">
        <f t="shared" si="8"/>
        <v>84.06412283957457</v>
      </c>
      <c r="J11" s="39">
        <f t="shared" si="9"/>
        <v>735.499313676075</v>
      </c>
      <c r="K11" s="39">
        <f t="shared" si="10"/>
        <v>2422.9877600750883</v>
      </c>
      <c r="L11" s="39">
        <f t="shared" si="11"/>
        <v>13045.17047349322</v>
      </c>
      <c r="M11" s="39">
        <v>43.27000000000021</v>
      </c>
      <c r="N11" s="39">
        <v>1138.14</v>
      </c>
      <c r="O11" s="39">
        <v>243.80999999999995</v>
      </c>
      <c r="P11" s="39">
        <v>3570.32</v>
      </c>
      <c r="Q11" s="40">
        <v>314</v>
      </c>
      <c r="R11" s="39">
        <v>19.189999999999998</v>
      </c>
      <c r="S11" s="39">
        <v>416.1</v>
      </c>
      <c r="T11" s="39">
        <v>5.829999999999984</v>
      </c>
      <c r="U11" s="39">
        <v>225.92</v>
      </c>
      <c r="V11" s="39">
        <v>312.10000000000014</v>
      </c>
      <c r="W11" s="39">
        <v>5350.48</v>
      </c>
      <c r="X11" s="39">
        <v>0</v>
      </c>
      <c r="Y11" s="39">
        <v>0</v>
      </c>
      <c r="Z11" s="39">
        <v>0</v>
      </c>
      <c r="AA11" s="39">
        <v>0</v>
      </c>
      <c r="AB11" s="40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44.709188271639476</v>
      </c>
      <c r="AJ11" s="39">
        <v>483.92275171567445</v>
      </c>
      <c r="AK11" s="39">
        <v>121.27477596387402</v>
      </c>
      <c r="AL11" s="39">
        <v>1475.7413151014698</v>
      </c>
      <c r="AM11" s="40">
        <v>178</v>
      </c>
      <c r="AN11" s="39"/>
      <c r="AO11" s="39"/>
      <c r="AP11" s="39">
        <v>49.11003083957458</v>
      </c>
      <c r="AQ11" s="39">
        <v>459.90522167607503</v>
      </c>
      <c r="AR11" s="39">
        <v>215.09399507508806</v>
      </c>
      <c r="AS11" s="39">
        <v>2419.569288493219</v>
      </c>
      <c r="AT11" s="60"/>
      <c r="AU11" s="61">
        <v>0</v>
      </c>
      <c r="AV11" s="61"/>
      <c r="AW11" s="61"/>
      <c r="AX11" s="63"/>
      <c r="AY11" s="61"/>
      <c r="AZ11" s="61"/>
      <c r="BA11" s="61"/>
      <c r="BB11" s="61"/>
      <c r="BC11" s="61"/>
      <c r="BD11" s="61"/>
      <c r="BE11" s="39">
        <v>0</v>
      </c>
      <c r="BF11" s="39">
        <v>0</v>
      </c>
      <c r="BG11" s="39">
        <v>0</v>
      </c>
      <c r="BH11" s="39">
        <v>0</v>
      </c>
      <c r="BI11" s="40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/>
      <c r="BQ11" s="39"/>
      <c r="BR11" s="39"/>
      <c r="BS11" s="39"/>
      <c r="BT11" s="40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39"/>
      <c r="CG11" s="39"/>
      <c r="CH11" s="39"/>
      <c r="CI11" s="39"/>
      <c r="CJ11" s="39">
        <v>0</v>
      </c>
      <c r="CK11" s="39">
        <v>0</v>
      </c>
      <c r="CL11" s="39"/>
      <c r="CM11" s="39"/>
      <c r="CN11" s="39"/>
      <c r="CO11" s="39"/>
      <c r="CP11" s="40"/>
      <c r="CQ11" s="39"/>
      <c r="CR11" s="39"/>
      <c r="CS11" s="39"/>
      <c r="CT11" s="39"/>
      <c r="CU11" s="39"/>
      <c r="CV11" s="39"/>
      <c r="CW11" s="39">
        <v>487.28493000000003</v>
      </c>
      <c r="CX11" s="39">
        <v>954.51265</v>
      </c>
      <c r="CY11" s="39">
        <v>136.579158</v>
      </c>
      <c r="CZ11" s="39">
        <v>291.20585800000003</v>
      </c>
      <c r="DA11" s="40">
        <v>145</v>
      </c>
      <c r="DB11" s="39">
        <v>1165.405585</v>
      </c>
      <c r="DC11" s="39">
        <v>2965.728585</v>
      </c>
      <c r="DD11" s="39">
        <v>29.124092</v>
      </c>
      <c r="DE11" s="39">
        <v>49.674092</v>
      </c>
      <c r="DF11" s="39">
        <v>1818.393765</v>
      </c>
      <c r="DG11" s="39">
        <v>4261.121185</v>
      </c>
      <c r="DH11" s="39"/>
      <c r="DI11" s="39"/>
      <c r="DJ11" s="39"/>
      <c r="DK11" s="39"/>
      <c r="DL11" s="40"/>
      <c r="DM11" s="39"/>
      <c r="DN11" s="39"/>
      <c r="DO11" s="39"/>
      <c r="DP11" s="39"/>
      <c r="DQ11" s="39">
        <f t="shared" si="12"/>
        <v>0</v>
      </c>
      <c r="DR11" s="39">
        <f t="shared" si="13"/>
        <v>0</v>
      </c>
      <c r="DS11" s="39"/>
      <c r="DT11" s="39"/>
      <c r="DU11" s="39"/>
      <c r="DV11" s="39"/>
      <c r="DW11" s="40"/>
      <c r="DX11" s="39"/>
      <c r="DY11" s="39"/>
      <c r="DZ11" s="39"/>
      <c r="EA11" s="39"/>
      <c r="EB11" s="39">
        <v>0</v>
      </c>
      <c r="EC11" s="39">
        <v>0</v>
      </c>
      <c r="ED11" s="39"/>
      <c r="EE11" s="39"/>
      <c r="EF11" s="39"/>
      <c r="EG11" s="39"/>
      <c r="EH11" s="40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40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  <c r="FE11" s="39"/>
      <c r="FF11" s="39"/>
      <c r="FG11" s="39"/>
      <c r="FH11" s="39"/>
      <c r="FI11" s="39"/>
      <c r="FJ11" s="39"/>
      <c r="FK11" s="39"/>
      <c r="FL11" s="39">
        <v>0</v>
      </c>
      <c r="FM11" s="39"/>
      <c r="FN11" s="39">
        <v>0</v>
      </c>
      <c r="FO11" s="40"/>
      <c r="FP11" s="39">
        <v>77.4</v>
      </c>
      <c r="FQ11" s="39">
        <v>1014</v>
      </c>
      <c r="FR11" s="39"/>
      <c r="FS11" s="39"/>
      <c r="FT11" s="39">
        <v>77.4</v>
      </c>
      <c r="FU11" s="39">
        <v>1014</v>
      </c>
      <c r="FV11" s="39"/>
      <c r="FW11" s="39"/>
      <c r="FX11" s="39"/>
      <c r="FY11" s="39"/>
      <c r="FZ11" s="40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40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40"/>
      <c r="GW11" s="39"/>
      <c r="GX11" s="39"/>
      <c r="GY11" s="39"/>
      <c r="GZ11" s="39"/>
      <c r="HA11" s="39"/>
      <c r="HB11" s="39"/>
    </row>
    <row r="12" spans="1:210" ht="31.5" customHeight="1">
      <c r="A12" s="41" t="s">
        <v>90</v>
      </c>
      <c r="B12" s="39">
        <f t="shared" si="1"/>
        <v>116.33022002947487</v>
      </c>
      <c r="C12" s="39">
        <f t="shared" si="2"/>
        <v>1625.7321914220001</v>
      </c>
      <c r="D12" s="39">
        <f t="shared" si="3"/>
        <v>436.1232665317536</v>
      </c>
      <c r="E12" s="39">
        <f t="shared" si="4"/>
        <v>5794.909309865726</v>
      </c>
      <c r="F12" s="40">
        <f t="shared" si="5"/>
        <v>445</v>
      </c>
      <c r="G12" s="39">
        <f t="shared" si="6"/>
        <v>1066.8491</v>
      </c>
      <c r="H12" s="39">
        <f t="shared" si="7"/>
        <v>3821.6191</v>
      </c>
      <c r="I12" s="39">
        <f t="shared" si="8"/>
        <v>101.56571618186226</v>
      </c>
      <c r="J12" s="39">
        <f t="shared" si="9"/>
        <v>581.9566310384597</v>
      </c>
      <c r="K12" s="39">
        <f t="shared" si="10"/>
        <v>1720.8683027430907</v>
      </c>
      <c r="L12" s="39">
        <f t="shared" si="11"/>
        <v>11824.217232326186</v>
      </c>
      <c r="M12" s="39">
        <v>38.930000000000064</v>
      </c>
      <c r="N12" s="39">
        <v>1221.47</v>
      </c>
      <c r="O12" s="39">
        <v>334.8900000000003</v>
      </c>
      <c r="P12" s="39">
        <v>4571.31</v>
      </c>
      <c r="Q12" s="40">
        <v>226</v>
      </c>
      <c r="R12" s="39">
        <v>5.490000000000009</v>
      </c>
      <c r="S12" s="39">
        <v>230.55</v>
      </c>
      <c r="T12" s="39">
        <v>22.27000000000001</v>
      </c>
      <c r="U12" s="39">
        <v>274.44</v>
      </c>
      <c r="V12" s="39">
        <v>401.5800000000004</v>
      </c>
      <c r="W12" s="39">
        <v>6297.77</v>
      </c>
      <c r="X12" s="39">
        <v>0</v>
      </c>
      <c r="Y12" s="39">
        <v>0</v>
      </c>
      <c r="Z12" s="39">
        <v>0</v>
      </c>
      <c r="AA12" s="39">
        <v>0</v>
      </c>
      <c r="AB12" s="40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17.585920029474813</v>
      </c>
      <c r="AJ12" s="39">
        <v>176.77259142199992</v>
      </c>
      <c r="AK12" s="39">
        <v>57.1878665317532</v>
      </c>
      <c r="AL12" s="39">
        <v>703.1499098657252</v>
      </c>
      <c r="AM12" s="40">
        <v>86</v>
      </c>
      <c r="AN12" s="39"/>
      <c r="AO12" s="39"/>
      <c r="AP12" s="39">
        <v>32.69161618186225</v>
      </c>
      <c r="AQ12" s="39">
        <v>226.3384310384597</v>
      </c>
      <c r="AR12" s="39">
        <v>107.46540274309027</v>
      </c>
      <c r="AS12" s="39">
        <v>1106.260932326185</v>
      </c>
      <c r="AT12" s="60"/>
      <c r="AU12" s="61">
        <v>0</v>
      </c>
      <c r="AV12" s="61"/>
      <c r="AW12" s="61"/>
      <c r="AX12" s="63"/>
      <c r="AY12" s="61"/>
      <c r="AZ12" s="61"/>
      <c r="BA12" s="61"/>
      <c r="BB12" s="61"/>
      <c r="BC12" s="61"/>
      <c r="BD12" s="61"/>
      <c r="BE12" s="39">
        <v>0.5</v>
      </c>
      <c r="BF12" s="39">
        <v>55.7</v>
      </c>
      <c r="BG12" s="39">
        <v>34.06</v>
      </c>
      <c r="BH12" s="39">
        <v>496.05</v>
      </c>
      <c r="BI12" s="40">
        <v>119</v>
      </c>
      <c r="BJ12" s="39">
        <v>0</v>
      </c>
      <c r="BK12" s="39">
        <v>0</v>
      </c>
      <c r="BL12" s="39">
        <v>0</v>
      </c>
      <c r="BM12" s="39">
        <v>0</v>
      </c>
      <c r="BN12" s="39">
        <v>34.56</v>
      </c>
      <c r="BO12" s="39">
        <v>551.75</v>
      </c>
      <c r="BP12" s="39"/>
      <c r="BQ12" s="39"/>
      <c r="BR12" s="39"/>
      <c r="BS12" s="39"/>
      <c r="BT12" s="40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39"/>
      <c r="CG12" s="39"/>
      <c r="CH12" s="39"/>
      <c r="CI12" s="39"/>
      <c r="CJ12" s="39">
        <v>0</v>
      </c>
      <c r="CK12" s="39">
        <v>0</v>
      </c>
      <c r="CL12" s="39"/>
      <c r="CM12" s="39"/>
      <c r="CN12" s="39"/>
      <c r="CO12" s="39"/>
      <c r="CP12" s="40"/>
      <c r="CQ12" s="39"/>
      <c r="CR12" s="39"/>
      <c r="CS12" s="39"/>
      <c r="CT12" s="39"/>
      <c r="CU12" s="39"/>
      <c r="CV12" s="39"/>
      <c r="CW12" s="39">
        <v>59.3143</v>
      </c>
      <c r="CX12" s="39">
        <v>171.7896</v>
      </c>
      <c r="CY12" s="39">
        <v>9.9854</v>
      </c>
      <c r="CZ12" s="39">
        <v>24.3994</v>
      </c>
      <c r="DA12" s="40">
        <v>14</v>
      </c>
      <c r="DB12" s="39">
        <v>924.2591</v>
      </c>
      <c r="DC12" s="39">
        <v>2007.1690999999998</v>
      </c>
      <c r="DD12" s="39">
        <v>46.6041</v>
      </c>
      <c r="DE12" s="39">
        <v>81.1782</v>
      </c>
      <c r="DF12" s="39">
        <v>1040.1629</v>
      </c>
      <c r="DG12" s="39">
        <v>2284.5362999999998</v>
      </c>
      <c r="DH12" s="39"/>
      <c r="DI12" s="39"/>
      <c r="DJ12" s="39"/>
      <c r="DK12" s="39"/>
      <c r="DL12" s="40"/>
      <c r="DM12" s="39"/>
      <c r="DN12" s="39"/>
      <c r="DO12" s="39"/>
      <c r="DP12" s="39"/>
      <c r="DQ12" s="39">
        <f t="shared" si="12"/>
        <v>0</v>
      </c>
      <c r="DR12" s="39">
        <f t="shared" si="13"/>
        <v>0</v>
      </c>
      <c r="DS12" s="39"/>
      <c r="DT12" s="39"/>
      <c r="DU12" s="39"/>
      <c r="DV12" s="39"/>
      <c r="DW12" s="40"/>
      <c r="DX12" s="39"/>
      <c r="DY12" s="39"/>
      <c r="DZ12" s="39"/>
      <c r="EA12" s="39"/>
      <c r="EB12" s="39">
        <v>0</v>
      </c>
      <c r="EC12" s="39">
        <v>0</v>
      </c>
      <c r="ED12" s="39"/>
      <c r="EE12" s="39"/>
      <c r="EF12" s="39"/>
      <c r="EG12" s="39"/>
      <c r="EH12" s="40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40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40"/>
      <c r="FE12" s="39"/>
      <c r="FF12" s="39"/>
      <c r="FG12" s="39"/>
      <c r="FH12" s="39"/>
      <c r="FI12" s="39"/>
      <c r="FJ12" s="39"/>
      <c r="FK12" s="39"/>
      <c r="FL12" s="39">
        <v>0</v>
      </c>
      <c r="FM12" s="39"/>
      <c r="FN12" s="39">
        <v>0</v>
      </c>
      <c r="FO12" s="40"/>
      <c r="FP12" s="39">
        <v>137.1</v>
      </c>
      <c r="FQ12" s="39">
        <v>1583.9</v>
      </c>
      <c r="FR12" s="39"/>
      <c r="FS12" s="39"/>
      <c r="FT12" s="39">
        <v>137.1</v>
      </c>
      <c r="FU12" s="39">
        <v>1583.9</v>
      </c>
      <c r="FV12" s="39"/>
      <c r="FW12" s="39"/>
      <c r="FX12" s="39"/>
      <c r="FY12" s="39"/>
      <c r="FZ12" s="40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40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40"/>
      <c r="GW12" s="39"/>
      <c r="GX12" s="39"/>
      <c r="GY12" s="39"/>
      <c r="GZ12" s="39"/>
      <c r="HA12" s="39"/>
      <c r="HB12" s="39"/>
    </row>
    <row r="13" spans="1:210" ht="31.5" customHeight="1">
      <c r="A13" s="41" t="s">
        <v>91</v>
      </c>
      <c r="B13" s="39">
        <f t="shared" si="1"/>
        <v>62.43930287130502</v>
      </c>
      <c r="C13" s="39">
        <f t="shared" si="2"/>
        <v>1046.9116390572863</v>
      </c>
      <c r="D13" s="39">
        <f t="shared" si="3"/>
        <v>190.16665035706853</v>
      </c>
      <c r="E13" s="39">
        <f t="shared" si="4"/>
        <v>2002.303083502109</v>
      </c>
      <c r="F13" s="40">
        <f t="shared" si="5"/>
        <v>456</v>
      </c>
      <c r="G13" s="39">
        <f t="shared" si="6"/>
        <v>2529.8869</v>
      </c>
      <c r="H13" s="39">
        <f t="shared" si="7"/>
        <v>4005.0081</v>
      </c>
      <c r="I13" s="39">
        <f t="shared" si="8"/>
        <v>54.207915934625845</v>
      </c>
      <c r="J13" s="39">
        <f t="shared" si="9"/>
        <v>231.32666726976453</v>
      </c>
      <c r="K13" s="39">
        <f t="shared" si="10"/>
        <v>2836.700769162999</v>
      </c>
      <c r="L13" s="39">
        <f t="shared" si="11"/>
        <v>7285.549489829161</v>
      </c>
      <c r="M13" s="39">
        <v>40.20999999999992</v>
      </c>
      <c r="N13" s="39">
        <v>852.17</v>
      </c>
      <c r="O13" s="39">
        <v>161.25</v>
      </c>
      <c r="P13" s="39">
        <v>1681.89</v>
      </c>
      <c r="Q13" s="40">
        <v>416</v>
      </c>
      <c r="R13" s="39">
        <v>3.730000000000018</v>
      </c>
      <c r="S13" s="39">
        <v>329.93</v>
      </c>
      <c r="T13" s="39">
        <v>2.299999999999997</v>
      </c>
      <c r="U13" s="39">
        <v>93.57</v>
      </c>
      <c r="V13" s="39">
        <v>207.48999999999995</v>
      </c>
      <c r="W13" s="39">
        <v>2957.5600000000004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6.114702871305096</v>
      </c>
      <c r="AJ13" s="39">
        <v>78.39713905728635</v>
      </c>
      <c r="AK13" s="39">
        <v>28.845650357068543</v>
      </c>
      <c r="AL13" s="39">
        <v>320.342083502109</v>
      </c>
      <c r="AM13" s="40">
        <v>40</v>
      </c>
      <c r="AN13" s="39"/>
      <c r="AO13" s="39"/>
      <c r="AP13" s="39">
        <v>14.082808934625843</v>
      </c>
      <c r="AQ13" s="39">
        <v>87.13358726976455</v>
      </c>
      <c r="AR13" s="39">
        <v>49.04316216299949</v>
      </c>
      <c r="AS13" s="39">
        <v>485.8728098291599</v>
      </c>
      <c r="AT13" s="60"/>
      <c r="AU13" s="61">
        <v>0</v>
      </c>
      <c r="AV13" s="61"/>
      <c r="AW13" s="61"/>
      <c r="AX13" s="63"/>
      <c r="AY13" s="61"/>
      <c r="AZ13" s="61"/>
      <c r="BA13" s="61"/>
      <c r="BB13" s="61"/>
      <c r="BC13" s="61"/>
      <c r="BD13" s="61"/>
      <c r="BE13" s="39">
        <v>0</v>
      </c>
      <c r="BF13" s="39">
        <v>0</v>
      </c>
      <c r="BG13" s="39">
        <v>0</v>
      </c>
      <c r="BH13" s="39">
        <v>0</v>
      </c>
      <c r="BI13" s="40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/>
      <c r="BQ13" s="39"/>
      <c r="BR13" s="39"/>
      <c r="BS13" s="39"/>
      <c r="BT13" s="40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  <c r="CF13" s="39"/>
      <c r="CG13" s="39"/>
      <c r="CH13" s="39"/>
      <c r="CI13" s="39"/>
      <c r="CJ13" s="39">
        <v>0</v>
      </c>
      <c r="CK13" s="39">
        <v>0</v>
      </c>
      <c r="CL13" s="39"/>
      <c r="CM13" s="39"/>
      <c r="CN13" s="39"/>
      <c r="CO13" s="39"/>
      <c r="CP13" s="40"/>
      <c r="CQ13" s="39"/>
      <c r="CR13" s="39"/>
      <c r="CS13" s="39"/>
      <c r="CT13" s="39"/>
      <c r="CU13" s="39"/>
      <c r="CV13" s="39"/>
      <c r="CW13" s="39">
        <v>16.1146</v>
      </c>
      <c r="CX13" s="39">
        <v>116.34449999999998</v>
      </c>
      <c r="CY13" s="39">
        <v>0.071</v>
      </c>
      <c r="CZ13" s="39">
        <v>0.071</v>
      </c>
      <c r="DA13" s="40">
        <v>0</v>
      </c>
      <c r="DB13" s="39">
        <v>2380.9569</v>
      </c>
      <c r="DC13" s="39">
        <v>2388.8781000000004</v>
      </c>
      <c r="DD13" s="39">
        <v>37.825107</v>
      </c>
      <c r="DE13" s="39">
        <v>50.62308</v>
      </c>
      <c r="DF13" s="39">
        <v>2434.967607</v>
      </c>
      <c r="DG13" s="39">
        <v>2555.9166800000003</v>
      </c>
      <c r="DH13" s="39"/>
      <c r="DI13" s="39"/>
      <c r="DJ13" s="39"/>
      <c r="DK13" s="39"/>
      <c r="DL13" s="40"/>
      <c r="DM13" s="39"/>
      <c r="DN13" s="39"/>
      <c r="DO13" s="39"/>
      <c r="DP13" s="39"/>
      <c r="DQ13" s="39">
        <f t="shared" si="12"/>
        <v>0</v>
      </c>
      <c r="DR13" s="39">
        <f t="shared" si="13"/>
        <v>0</v>
      </c>
      <c r="DS13" s="39"/>
      <c r="DT13" s="39"/>
      <c r="DU13" s="39"/>
      <c r="DV13" s="39"/>
      <c r="DW13" s="40"/>
      <c r="DX13" s="39"/>
      <c r="DY13" s="39"/>
      <c r="DZ13" s="39"/>
      <c r="EA13" s="39"/>
      <c r="EB13" s="39">
        <v>0</v>
      </c>
      <c r="EC13" s="39">
        <v>0</v>
      </c>
      <c r="ED13" s="39"/>
      <c r="EE13" s="39"/>
      <c r="EF13" s="39"/>
      <c r="EG13" s="39"/>
      <c r="EH13" s="40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40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40"/>
      <c r="FE13" s="39"/>
      <c r="FF13" s="39"/>
      <c r="FG13" s="39"/>
      <c r="FH13" s="39"/>
      <c r="FI13" s="39"/>
      <c r="FJ13" s="39"/>
      <c r="FK13" s="39"/>
      <c r="FL13" s="39">
        <v>0</v>
      </c>
      <c r="FM13" s="39"/>
      <c r="FN13" s="39">
        <v>0</v>
      </c>
      <c r="FO13" s="40"/>
      <c r="FP13" s="39">
        <v>145.2</v>
      </c>
      <c r="FQ13" s="39">
        <v>1286.2</v>
      </c>
      <c r="FR13" s="39"/>
      <c r="FS13" s="39"/>
      <c r="FT13" s="39">
        <v>145.2</v>
      </c>
      <c r="FU13" s="39">
        <v>1286.2</v>
      </c>
      <c r="FV13" s="39"/>
      <c r="FW13" s="39"/>
      <c r="FX13" s="39"/>
      <c r="FY13" s="39"/>
      <c r="FZ13" s="40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40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40"/>
      <c r="GW13" s="39"/>
      <c r="GX13" s="39"/>
      <c r="GY13" s="39"/>
      <c r="GZ13" s="39"/>
      <c r="HA13" s="39"/>
      <c r="HB13" s="39"/>
    </row>
    <row r="14" spans="1:210" ht="31.5" customHeight="1">
      <c r="A14" s="41" t="s">
        <v>92</v>
      </c>
      <c r="B14" s="39">
        <f t="shared" si="1"/>
        <v>841.2182812975125</v>
      </c>
      <c r="C14" s="39">
        <f t="shared" si="2"/>
        <v>11104.558670851031</v>
      </c>
      <c r="D14" s="39">
        <f t="shared" si="3"/>
        <v>2916.930953836587</v>
      </c>
      <c r="E14" s="39">
        <f t="shared" si="4"/>
        <v>35682.647480218424</v>
      </c>
      <c r="F14" s="40">
        <f t="shared" si="5"/>
        <v>3827</v>
      </c>
      <c r="G14" s="39">
        <f t="shared" si="6"/>
        <v>1192.12633</v>
      </c>
      <c r="H14" s="39">
        <f t="shared" si="7"/>
        <v>6103.83263</v>
      </c>
      <c r="I14" s="39">
        <f t="shared" si="8"/>
        <v>285.17562479227234</v>
      </c>
      <c r="J14" s="39">
        <f t="shared" si="9"/>
        <v>2373.058473178738</v>
      </c>
      <c r="K14" s="39">
        <f t="shared" si="10"/>
        <v>5235.451189926372</v>
      </c>
      <c r="L14" s="39">
        <f t="shared" si="11"/>
        <v>56258.5282552482</v>
      </c>
      <c r="M14" s="39">
        <v>91.48000000000002</v>
      </c>
      <c r="N14" s="39">
        <v>3511.91</v>
      </c>
      <c r="O14" s="39">
        <v>883.4599999999991</v>
      </c>
      <c r="P14" s="39">
        <v>11140.06</v>
      </c>
      <c r="Q14" s="40">
        <v>591</v>
      </c>
      <c r="R14" s="39">
        <v>3.789999999999992</v>
      </c>
      <c r="S14" s="39">
        <v>255.98</v>
      </c>
      <c r="T14" s="39">
        <v>8.190000000000012</v>
      </c>
      <c r="U14" s="39">
        <v>104.93</v>
      </c>
      <c r="V14" s="39">
        <v>986.9199999999992</v>
      </c>
      <c r="W14" s="39">
        <v>15012.88</v>
      </c>
      <c r="X14" s="39">
        <v>112.181598</v>
      </c>
      <c r="Y14" s="39">
        <v>1526.203246</v>
      </c>
      <c r="Z14" s="39">
        <v>568.269372</v>
      </c>
      <c r="AA14" s="39">
        <v>6544.937271000001</v>
      </c>
      <c r="AB14" s="40">
        <v>471</v>
      </c>
      <c r="AC14" s="39">
        <v>0</v>
      </c>
      <c r="AD14" s="39">
        <v>0</v>
      </c>
      <c r="AE14" s="39">
        <v>15.51848</v>
      </c>
      <c r="AF14" s="39">
        <v>124.96434199999999</v>
      </c>
      <c r="AG14" s="39">
        <v>695.9694499999999</v>
      </c>
      <c r="AH14" s="39">
        <v>9190.53586</v>
      </c>
      <c r="AI14" s="39">
        <v>269.7284761726154</v>
      </c>
      <c r="AJ14" s="39">
        <v>2495.1046823003458</v>
      </c>
      <c r="AK14" s="39">
        <v>596.7424994222591</v>
      </c>
      <c r="AL14" s="39">
        <v>7698.699838118077</v>
      </c>
      <c r="AM14" s="40">
        <v>706</v>
      </c>
      <c r="AN14" s="39"/>
      <c r="AO14" s="39"/>
      <c r="AP14" s="39">
        <v>258.30841679227234</v>
      </c>
      <c r="AQ14" s="39">
        <v>2139.452903178738</v>
      </c>
      <c r="AR14" s="39">
        <v>1124.7793923871468</v>
      </c>
      <c r="AS14" s="39">
        <v>12333.257423597162</v>
      </c>
      <c r="AT14" s="60">
        <v>24.72</v>
      </c>
      <c r="AU14" s="61">
        <v>340.01</v>
      </c>
      <c r="AV14" s="61"/>
      <c r="AW14" s="61"/>
      <c r="AX14" s="63">
        <v>176</v>
      </c>
      <c r="AY14" s="61"/>
      <c r="AZ14" s="61"/>
      <c r="BA14" s="61"/>
      <c r="BB14" s="61"/>
      <c r="BC14" s="61">
        <v>24.72</v>
      </c>
      <c r="BD14" s="61">
        <v>340.01</v>
      </c>
      <c r="BE14" s="39">
        <v>68.4</v>
      </c>
      <c r="BF14" s="39">
        <v>880.6</v>
      </c>
      <c r="BG14" s="39">
        <v>300.24</v>
      </c>
      <c r="BH14" s="39">
        <v>3463.14</v>
      </c>
      <c r="BI14" s="40">
        <v>609</v>
      </c>
      <c r="BJ14" s="39">
        <v>0.1</v>
      </c>
      <c r="BK14" s="39">
        <v>20.38</v>
      </c>
      <c r="BL14" s="39">
        <v>0</v>
      </c>
      <c r="BM14" s="39">
        <v>0</v>
      </c>
      <c r="BN14" s="39">
        <v>368.74</v>
      </c>
      <c r="BO14" s="39">
        <v>4364.12</v>
      </c>
      <c r="BP14" s="39">
        <v>33.38358912489708</v>
      </c>
      <c r="BQ14" s="39">
        <v>1170.6005245506842</v>
      </c>
      <c r="BR14" s="39">
        <v>276.898482414329</v>
      </c>
      <c r="BS14" s="39">
        <v>4120.825971100352</v>
      </c>
      <c r="BT14" s="40">
        <v>549</v>
      </c>
      <c r="BU14" s="39">
        <v>0</v>
      </c>
      <c r="BV14" s="39">
        <v>0</v>
      </c>
      <c r="BW14" s="39">
        <v>0</v>
      </c>
      <c r="BX14" s="39">
        <v>0</v>
      </c>
      <c r="BY14" s="39">
        <v>310.2820715392261</v>
      </c>
      <c r="BZ14" s="39">
        <v>5291.426495651036</v>
      </c>
      <c r="CA14" s="39">
        <v>2.52</v>
      </c>
      <c r="CB14" s="39">
        <v>39.6</v>
      </c>
      <c r="CC14" s="39">
        <v>55.41</v>
      </c>
      <c r="CD14" s="39">
        <v>656.34</v>
      </c>
      <c r="CE14" s="40">
        <v>12</v>
      </c>
      <c r="CF14" s="39"/>
      <c r="CG14" s="39"/>
      <c r="CH14" s="39"/>
      <c r="CI14" s="39"/>
      <c r="CJ14" s="39">
        <v>57.93</v>
      </c>
      <c r="CK14" s="39">
        <v>695.94</v>
      </c>
      <c r="CL14" s="39">
        <v>49.4</v>
      </c>
      <c r="CM14" s="39">
        <v>451.42</v>
      </c>
      <c r="CN14" s="39"/>
      <c r="CO14" s="39"/>
      <c r="CP14" s="40">
        <v>238</v>
      </c>
      <c r="CQ14" s="39"/>
      <c r="CR14" s="39"/>
      <c r="CS14" s="39"/>
      <c r="CT14" s="39"/>
      <c r="CU14" s="39">
        <v>49.4</v>
      </c>
      <c r="CV14" s="39">
        <v>451.42</v>
      </c>
      <c r="CW14" s="39">
        <v>150.320738</v>
      </c>
      <c r="CX14" s="39">
        <v>285.749238</v>
      </c>
      <c r="CY14" s="39">
        <v>17.378</v>
      </c>
      <c r="CZ14" s="39">
        <v>49.731</v>
      </c>
      <c r="DA14" s="40">
        <v>126</v>
      </c>
      <c r="DB14" s="39">
        <v>541.83633</v>
      </c>
      <c r="DC14" s="39">
        <v>1440.47263</v>
      </c>
      <c r="DD14" s="39">
        <v>3.158728</v>
      </c>
      <c r="DE14" s="39">
        <v>3.631228</v>
      </c>
      <c r="DF14" s="39">
        <v>712.6937959999999</v>
      </c>
      <c r="DG14" s="39">
        <v>1779.5840959999998</v>
      </c>
      <c r="DH14" s="39">
        <v>6.71</v>
      </c>
      <c r="DI14" s="39">
        <v>98.75</v>
      </c>
      <c r="DJ14" s="39">
        <v>20.2</v>
      </c>
      <c r="DK14" s="39">
        <v>379.4</v>
      </c>
      <c r="DL14" s="40">
        <v>131</v>
      </c>
      <c r="DM14" s="39"/>
      <c r="DN14" s="39"/>
      <c r="DO14" s="39"/>
      <c r="DP14" s="39"/>
      <c r="DQ14" s="39">
        <f t="shared" si="12"/>
        <v>26.91</v>
      </c>
      <c r="DR14" s="39">
        <f t="shared" si="13"/>
        <v>478.15</v>
      </c>
      <c r="DS14" s="39">
        <v>20.07387999999999</v>
      </c>
      <c r="DT14" s="39">
        <v>96.95097999999999</v>
      </c>
      <c r="DU14" s="39">
        <v>118.2426</v>
      </c>
      <c r="DV14" s="39">
        <v>877.2334000000001</v>
      </c>
      <c r="DW14" s="40">
        <v>86</v>
      </c>
      <c r="DX14" s="39"/>
      <c r="DY14" s="39"/>
      <c r="DZ14" s="39"/>
      <c r="EA14" s="39"/>
      <c r="EB14" s="39">
        <v>138.31647999999998</v>
      </c>
      <c r="EC14" s="39">
        <v>974.18438</v>
      </c>
      <c r="ED14" s="39">
        <v>12.3</v>
      </c>
      <c r="EE14" s="39">
        <v>207.66</v>
      </c>
      <c r="EF14" s="39">
        <v>80.09</v>
      </c>
      <c r="EG14" s="39">
        <v>752.28</v>
      </c>
      <c r="EH14" s="40">
        <v>132</v>
      </c>
      <c r="EI14" s="39">
        <v>0</v>
      </c>
      <c r="EJ14" s="39">
        <v>0</v>
      </c>
      <c r="EK14" s="39">
        <v>0</v>
      </c>
      <c r="EL14" s="39">
        <v>0.08</v>
      </c>
      <c r="EM14" s="39">
        <v>92.39</v>
      </c>
      <c r="EN14" s="39">
        <v>960.02</v>
      </c>
      <c r="EO14" s="39"/>
      <c r="EP14" s="39"/>
      <c r="EQ14" s="39"/>
      <c r="ER14" s="39"/>
      <c r="ES14" s="40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40"/>
      <c r="FE14" s="39"/>
      <c r="FF14" s="39"/>
      <c r="FG14" s="39"/>
      <c r="FH14" s="39"/>
      <c r="FI14" s="39"/>
      <c r="FJ14" s="39"/>
      <c r="FK14" s="39"/>
      <c r="FL14" s="39">
        <v>0</v>
      </c>
      <c r="FM14" s="39"/>
      <c r="FN14" s="39">
        <v>0</v>
      </c>
      <c r="FO14" s="40"/>
      <c r="FP14" s="39">
        <v>646.4</v>
      </c>
      <c r="FQ14" s="39">
        <v>4387</v>
      </c>
      <c r="FR14" s="39"/>
      <c r="FS14" s="39"/>
      <c r="FT14" s="39">
        <v>646.4</v>
      </c>
      <c r="FU14" s="39">
        <v>4387</v>
      </c>
      <c r="FV14" s="39"/>
      <c r="FW14" s="39"/>
      <c r="FX14" s="39"/>
      <c r="FY14" s="39"/>
      <c r="FZ14" s="40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40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40"/>
      <c r="GW14" s="39"/>
      <c r="GX14" s="39"/>
      <c r="GY14" s="39"/>
      <c r="GZ14" s="39"/>
      <c r="HA14" s="39"/>
      <c r="HB14" s="39"/>
    </row>
    <row r="15" spans="1:210" ht="31.5" customHeight="1">
      <c r="A15" s="41" t="s">
        <v>93</v>
      </c>
      <c r="B15" s="39">
        <f t="shared" si="1"/>
        <v>328.9995250512069</v>
      </c>
      <c r="C15" s="39">
        <f t="shared" si="2"/>
        <v>2227.3014601830246</v>
      </c>
      <c r="D15" s="39">
        <f t="shared" si="3"/>
        <v>763.8116014019176</v>
      </c>
      <c r="E15" s="39">
        <f t="shared" si="4"/>
        <v>7769.16854158676</v>
      </c>
      <c r="F15" s="40">
        <f t="shared" si="5"/>
        <v>982</v>
      </c>
      <c r="G15" s="39">
        <f t="shared" si="6"/>
        <v>2242.5172</v>
      </c>
      <c r="H15" s="39">
        <f t="shared" si="7"/>
        <v>5171.8783</v>
      </c>
      <c r="I15" s="39">
        <f t="shared" si="8"/>
        <v>131.46190256820216</v>
      </c>
      <c r="J15" s="39">
        <f t="shared" si="9"/>
        <v>396.75391872976314</v>
      </c>
      <c r="K15" s="39">
        <f t="shared" si="10"/>
        <v>3466.7902290213265</v>
      </c>
      <c r="L15" s="39">
        <f t="shared" si="11"/>
        <v>15780.825154499547</v>
      </c>
      <c r="M15" s="39">
        <v>25.83000000000004</v>
      </c>
      <c r="N15" s="39">
        <v>811.6</v>
      </c>
      <c r="O15" s="39">
        <v>238.50999999999976</v>
      </c>
      <c r="P15" s="39">
        <v>3004.22</v>
      </c>
      <c r="Q15" s="40">
        <v>187</v>
      </c>
      <c r="R15" s="39">
        <v>3.0600000000000023</v>
      </c>
      <c r="S15" s="39">
        <v>233.2</v>
      </c>
      <c r="T15" s="39">
        <v>6.75</v>
      </c>
      <c r="U15" s="39">
        <v>43.22</v>
      </c>
      <c r="V15" s="39">
        <v>274.1499999999998</v>
      </c>
      <c r="W15" s="39">
        <v>4092.24</v>
      </c>
      <c r="X15" s="39">
        <v>16.712829</v>
      </c>
      <c r="Y15" s="39">
        <v>205.23704800000002</v>
      </c>
      <c r="Z15" s="39">
        <v>136.90717800000002</v>
      </c>
      <c r="AA15" s="39">
        <v>1965.562087</v>
      </c>
      <c r="AB15" s="40">
        <v>83</v>
      </c>
      <c r="AC15" s="39">
        <v>0</v>
      </c>
      <c r="AD15" s="39">
        <v>0</v>
      </c>
      <c r="AE15" s="39">
        <v>0</v>
      </c>
      <c r="AF15" s="39">
        <v>0.4</v>
      </c>
      <c r="AG15" s="39">
        <v>153.62000700000002</v>
      </c>
      <c r="AH15" s="39">
        <v>2386.922069</v>
      </c>
      <c r="AI15" s="39">
        <v>25.377939051206912</v>
      </c>
      <c r="AJ15" s="39">
        <v>230.16786518302428</v>
      </c>
      <c r="AK15" s="39">
        <v>57.51102340191788</v>
      </c>
      <c r="AL15" s="39">
        <v>769.7572545867597</v>
      </c>
      <c r="AM15" s="40">
        <v>88</v>
      </c>
      <c r="AN15" s="39"/>
      <c r="AO15" s="39"/>
      <c r="AP15" s="39">
        <v>27.574831568202143</v>
      </c>
      <c r="AQ15" s="39">
        <v>187.4691027297631</v>
      </c>
      <c r="AR15" s="39">
        <v>110.46379402132693</v>
      </c>
      <c r="AS15" s="39">
        <v>1187.3942224995471</v>
      </c>
      <c r="AT15" s="60">
        <v>14.7</v>
      </c>
      <c r="AU15" s="61">
        <v>196.81</v>
      </c>
      <c r="AV15" s="61"/>
      <c r="AW15" s="61"/>
      <c r="AX15" s="63">
        <v>145</v>
      </c>
      <c r="AY15" s="61"/>
      <c r="AZ15" s="61"/>
      <c r="BA15" s="61"/>
      <c r="BB15" s="61"/>
      <c r="BC15" s="61">
        <v>14.7</v>
      </c>
      <c r="BD15" s="61">
        <v>196.81</v>
      </c>
      <c r="BE15" s="39">
        <v>9.3</v>
      </c>
      <c r="BF15" s="39">
        <v>81.4</v>
      </c>
      <c r="BG15" s="39">
        <v>8.67</v>
      </c>
      <c r="BH15" s="39">
        <v>258.93</v>
      </c>
      <c r="BI15" s="40">
        <v>166</v>
      </c>
      <c r="BJ15" s="39">
        <v>0</v>
      </c>
      <c r="BK15" s="39">
        <v>0</v>
      </c>
      <c r="BL15" s="39">
        <v>0</v>
      </c>
      <c r="BM15" s="39">
        <v>0</v>
      </c>
      <c r="BN15" s="39">
        <v>17.97</v>
      </c>
      <c r="BO15" s="39">
        <v>340.33</v>
      </c>
      <c r="BP15" s="39"/>
      <c r="BQ15" s="39"/>
      <c r="BR15" s="39"/>
      <c r="BS15" s="39"/>
      <c r="BT15" s="40"/>
      <c r="BU15" s="39"/>
      <c r="BV15" s="39"/>
      <c r="BW15" s="39"/>
      <c r="BX15" s="39"/>
      <c r="BY15" s="39"/>
      <c r="BZ15" s="39"/>
      <c r="CA15" s="39">
        <v>1.32</v>
      </c>
      <c r="CB15" s="39">
        <v>35.07</v>
      </c>
      <c r="CC15" s="39">
        <v>23.25</v>
      </c>
      <c r="CD15" s="39">
        <v>174.81</v>
      </c>
      <c r="CE15" s="40">
        <v>17</v>
      </c>
      <c r="CF15" s="39"/>
      <c r="CG15" s="39"/>
      <c r="CH15" s="39"/>
      <c r="CI15" s="39"/>
      <c r="CJ15" s="39">
        <v>24.57</v>
      </c>
      <c r="CK15" s="39">
        <v>209.88</v>
      </c>
      <c r="CL15" s="39"/>
      <c r="CM15" s="39"/>
      <c r="CN15" s="39"/>
      <c r="CO15" s="39"/>
      <c r="CP15" s="40"/>
      <c r="CQ15" s="39"/>
      <c r="CR15" s="39"/>
      <c r="CS15" s="39"/>
      <c r="CT15" s="39"/>
      <c r="CU15" s="39"/>
      <c r="CV15" s="39"/>
      <c r="CW15" s="39">
        <v>138.277422</v>
      </c>
      <c r="CX15" s="39">
        <v>246.613552</v>
      </c>
      <c r="CY15" s="39">
        <v>122.7562</v>
      </c>
      <c r="CZ15" s="39">
        <v>222.4235</v>
      </c>
      <c r="DA15" s="40">
        <v>12</v>
      </c>
      <c r="DB15" s="39">
        <v>2027.3572</v>
      </c>
      <c r="DC15" s="39">
        <v>3418.6783000000005</v>
      </c>
      <c r="DD15" s="39">
        <v>97.137071</v>
      </c>
      <c r="DE15" s="39">
        <v>165.66481600000003</v>
      </c>
      <c r="DF15" s="39">
        <v>2385.527893</v>
      </c>
      <c r="DG15" s="39">
        <v>4053.3801680000006</v>
      </c>
      <c r="DH15" s="39"/>
      <c r="DI15" s="39"/>
      <c r="DJ15" s="39"/>
      <c r="DK15" s="39"/>
      <c r="DL15" s="40"/>
      <c r="DM15" s="39"/>
      <c r="DN15" s="39"/>
      <c r="DO15" s="39"/>
      <c r="DP15" s="39"/>
      <c r="DQ15" s="39">
        <f t="shared" si="12"/>
        <v>0</v>
      </c>
      <c r="DR15" s="39">
        <f t="shared" si="13"/>
        <v>0</v>
      </c>
      <c r="DS15" s="39">
        <v>97.48133499999994</v>
      </c>
      <c r="DT15" s="39">
        <v>420.402995</v>
      </c>
      <c r="DU15" s="39">
        <v>176.2072</v>
      </c>
      <c r="DV15" s="39">
        <v>1373.4657000000002</v>
      </c>
      <c r="DW15" s="40">
        <v>284</v>
      </c>
      <c r="DX15" s="39"/>
      <c r="DY15" s="39"/>
      <c r="DZ15" s="39"/>
      <c r="EA15" s="39"/>
      <c r="EB15" s="39">
        <v>273.68853499999994</v>
      </c>
      <c r="EC15" s="39">
        <v>1793.8686950000001</v>
      </c>
      <c r="ED15" s="39"/>
      <c r="EE15" s="39"/>
      <c r="EF15" s="39"/>
      <c r="EG15" s="39"/>
      <c r="EH15" s="40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40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40"/>
      <c r="FE15" s="39"/>
      <c r="FF15" s="39"/>
      <c r="FG15" s="39"/>
      <c r="FH15" s="39"/>
      <c r="FI15" s="39"/>
      <c r="FJ15" s="39"/>
      <c r="FK15" s="39"/>
      <c r="FL15" s="39">
        <v>0</v>
      </c>
      <c r="FM15" s="39"/>
      <c r="FN15" s="39">
        <v>0</v>
      </c>
      <c r="FO15" s="40"/>
      <c r="FP15" s="39">
        <v>212.1</v>
      </c>
      <c r="FQ15" s="39">
        <v>1520</v>
      </c>
      <c r="FR15" s="39"/>
      <c r="FS15" s="39"/>
      <c r="FT15" s="39">
        <v>212.1</v>
      </c>
      <c r="FU15" s="39">
        <v>1520</v>
      </c>
      <c r="FV15" s="39"/>
      <c r="FW15" s="39"/>
      <c r="FX15" s="39"/>
      <c r="FY15" s="39"/>
      <c r="FZ15" s="40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40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40"/>
      <c r="GW15" s="39"/>
      <c r="GX15" s="39"/>
      <c r="GY15" s="39"/>
      <c r="GZ15" s="39"/>
      <c r="HA15" s="39"/>
      <c r="HB15" s="39"/>
    </row>
    <row r="16" spans="1:210" ht="31.5" customHeight="1">
      <c r="A16" s="41" t="s">
        <v>94</v>
      </c>
      <c r="B16" s="39">
        <f t="shared" si="1"/>
        <v>338.77181594581594</v>
      </c>
      <c r="C16" s="39">
        <f t="shared" si="2"/>
        <v>2300.2645334885196</v>
      </c>
      <c r="D16" s="39">
        <f t="shared" si="3"/>
        <v>660.3447734265662</v>
      </c>
      <c r="E16" s="39">
        <f t="shared" si="4"/>
        <v>8081.228559076676</v>
      </c>
      <c r="F16" s="40">
        <f t="shared" si="5"/>
        <v>869</v>
      </c>
      <c r="G16" s="39">
        <f t="shared" si="6"/>
        <v>3910.82965</v>
      </c>
      <c r="H16" s="39">
        <f t="shared" si="7"/>
        <v>5386.92485</v>
      </c>
      <c r="I16" s="39">
        <f t="shared" si="8"/>
        <v>137.19269332874183</v>
      </c>
      <c r="J16" s="39">
        <f t="shared" si="9"/>
        <v>409.4848654299109</v>
      </c>
      <c r="K16" s="39">
        <f t="shared" si="10"/>
        <v>5047.138932701125</v>
      </c>
      <c r="L16" s="39">
        <f t="shared" si="11"/>
        <v>16863.530511995104</v>
      </c>
      <c r="M16" s="39">
        <v>17.779999999999973</v>
      </c>
      <c r="N16" s="39">
        <v>723.6</v>
      </c>
      <c r="O16" s="39">
        <v>204.5</v>
      </c>
      <c r="P16" s="39">
        <v>2798.81</v>
      </c>
      <c r="Q16" s="40">
        <v>200</v>
      </c>
      <c r="R16" s="39">
        <v>1.1000000000000085</v>
      </c>
      <c r="S16" s="39">
        <v>111.17</v>
      </c>
      <c r="T16" s="39">
        <v>5.07</v>
      </c>
      <c r="U16" s="39">
        <v>48.9</v>
      </c>
      <c r="V16" s="39">
        <v>228.45</v>
      </c>
      <c r="W16" s="39">
        <v>3682.48</v>
      </c>
      <c r="X16" s="39">
        <v>39.012243</v>
      </c>
      <c r="Y16" s="39">
        <v>501.12333</v>
      </c>
      <c r="Z16" s="39">
        <v>332.7030949999999</v>
      </c>
      <c r="AA16" s="39">
        <v>4140.291759999999</v>
      </c>
      <c r="AB16" s="40">
        <v>282</v>
      </c>
      <c r="AC16" s="39">
        <v>0</v>
      </c>
      <c r="AD16" s="39">
        <v>0</v>
      </c>
      <c r="AE16" s="39">
        <v>1.269241</v>
      </c>
      <c r="AF16" s="39">
        <v>30.615905000000005</v>
      </c>
      <c r="AG16" s="39">
        <v>372.98457899999994</v>
      </c>
      <c r="AH16" s="39">
        <v>5357.658699</v>
      </c>
      <c r="AI16" s="39">
        <v>9.28527794581597</v>
      </c>
      <c r="AJ16" s="39">
        <v>147.9687254885201</v>
      </c>
      <c r="AK16" s="39">
        <v>26.320828426566486</v>
      </c>
      <c r="AL16" s="39">
        <v>455.44463907667705</v>
      </c>
      <c r="AM16" s="40">
        <v>56</v>
      </c>
      <c r="AN16" s="39"/>
      <c r="AO16" s="39"/>
      <c r="AP16" s="39">
        <v>15.551340328741826</v>
      </c>
      <c r="AQ16" s="39">
        <v>122.79590042991086</v>
      </c>
      <c r="AR16" s="39">
        <v>51.157446701124286</v>
      </c>
      <c r="AS16" s="39">
        <v>726.209264995108</v>
      </c>
      <c r="AT16" s="60"/>
      <c r="AU16" s="61">
        <v>0</v>
      </c>
      <c r="AV16" s="61"/>
      <c r="AW16" s="61"/>
      <c r="AX16" s="63"/>
      <c r="AY16" s="61"/>
      <c r="AZ16" s="61"/>
      <c r="BA16" s="61"/>
      <c r="BB16" s="61"/>
      <c r="BC16" s="61"/>
      <c r="BD16" s="61"/>
      <c r="BE16" s="39">
        <v>5.5</v>
      </c>
      <c r="BF16" s="39">
        <v>35.6</v>
      </c>
      <c r="BG16" s="39">
        <v>30.42</v>
      </c>
      <c r="BH16" s="39">
        <v>314.66</v>
      </c>
      <c r="BI16" s="40">
        <v>72</v>
      </c>
      <c r="BJ16" s="39">
        <v>0</v>
      </c>
      <c r="BK16" s="39">
        <v>0</v>
      </c>
      <c r="BL16" s="39">
        <v>0</v>
      </c>
      <c r="BM16" s="39">
        <v>0</v>
      </c>
      <c r="BN16" s="39">
        <v>35.92</v>
      </c>
      <c r="BO16" s="39">
        <v>350.26</v>
      </c>
      <c r="BP16" s="39"/>
      <c r="BQ16" s="39"/>
      <c r="BR16" s="39"/>
      <c r="BS16" s="39"/>
      <c r="BT16" s="40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9"/>
      <c r="CG16" s="39"/>
      <c r="CH16" s="39"/>
      <c r="CI16" s="39"/>
      <c r="CJ16" s="39">
        <v>0</v>
      </c>
      <c r="CK16" s="39">
        <v>0</v>
      </c>
      <c r="CL16" s="39">
        <v>13.8</v>
      </c>
      <c r="CM16" s="39">
        <v>104.77</v>
      </c>
      <c r="CN16" s="39"/>
      <c r="CO16" s="39"/>
      <c r="CP16" s="40">
        <v>106</v>
      </c>
      <c r="CQ16" s="39"/>
      <c r="CR16" s="39"/>
      <c r="CS16" s="39"/>
      <c r="CT16" s="39"/>
      <c r="CU16" s="39">
        <v>13.8</v>
      </c>
      <c r="CV16" s="39">
        <v>104.77</v>
      </c>
      <c r="CW16" s="39">
        <v>244.404295</v>
      </c>
      <c r="CX16" s="39">
        <v>684.602478</v>
      </c>
      <c r="CY16" s="39">
        <v>50.80085</v>
      </c>
      <c r="CZ16" s="39">
        <v>94.82216</v>
      </c>
      <c r="DA16" s="40">
        <v>37</v>
      </c>
      <c r="DB16" s="39">
        <v>3876.22965</v>
      </c>
      <c r="DC16" s="39">
        <v>4509.65485</v>
      </c>
      <c r="DD16" s="39">
        <v>115.302112</v>
      </c>
      <c r="DE16" s="39">
        <v>207.17306</v>
      </c>
      <c r="DF16" s="39">
        <v>4286.736907</v>
      </c>
      <c r="DG16" s="39">
        <v>5496.2525479999995</v>
      </c>
      <c r="DH16" s="39">
        <v>8.99</v>
      </c>
      <c r="DI16" s="39">
        <v>102.6</v>
      </c>
      <c r="DJ16" s="39">
        <v>15.6</v>
      </c>
      <c r="DK16" s="39">
        <v>277.2</v>
      </c>
      <c r="DL16" s="40">
        <v>116</v>
      </c>
      <c r="DM16" s="39"/>
      <c r="DN16" s="39"/>
      <c r="DO16" s="39"/>
      <c r="DP16" s="39"/>
      <c r="DQ16" s="39">
        <f t="shared" si="12"/>
        <v>24.59</v>
      </c>
      <c r="DR16" s="39">
        <f t="shared" si="13"/>
        <v>379.79999999999995</v>
      </c>
      <c r="DS16" s="39"/>
      <c r="DT16" s="39"/>
      <c r="DU16" s="39"/>
      <c r="DV16" s="39"/>
      <c r="DW16" s="40"/>
      <c r="DX16" s="39"/>
      <c r="DY16" s="39"/>
      <c r="DZ16" s="39"/>
      <c r="EA16" s="39"/>
      <c r="EB16" s="39">
        <v>0</v>
      </c>
      <c r="EC16" s="39">
        <v>0</v>
      </c>
      <c r="ED16" s="39"/>
      <c r="EE16" s="39"/>
      <c r="EF16" s="39"/>
      <c r="EG16" s="39"/>
      <c r="EH16" s="40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  <c r="FE16" s="39"/>
      <c r="FF16" s="39"/>
      <c r="FG16" s="39"/>
      <c r="FH16" s="39"/>
      <c r="FI16" s="39"/>
      <c r="FJ16" s="39"/>
      <c r="FK16" s="39"/>
      <c r="FL16" s="39">
        <v>0</v>
      </c>
      <c r="FM16" s="39"/>
      <c r="FN16" s="39">
        <v>0</v>
      </c>
      <c r="FO16" s="40"/>
      <c r="FP16" s="39">
        <v>33.5</v>
      </c>
      <c r="FQ16" s="39">
        <v>766.1</v>
      </c>
      <c r="FR16" s="39"/>
      <c r="FS16" s="39"/>
      <c r="FT16" s="39">
        <v>33.5</v>
      </c>
      <c r="FU16" s="39">
        <v>766.1</v>
      </c>
      <c r="FV16" s="39"/>
      <c r="FW16" s="39"/>
      <c r="FX16" s="39"/>
      <c r="FY16" s="39"/>
      <c r="FZ16" s="40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40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40"/>
      <c r="GW16" s="39"/>
      <c r="GX16" s="39"/>
      <c r="GY16" s="39"/>
      <c r="GZ16" s="39"/>
      <c r="HA16" s="39"/>
      <c r="HB16" s="39"/>
    </row>
    <row r="17" spans="1:210" ht="31.5" customHeight="1">
      <c r="A17" s="41" t="s">
        <v>95</v>
      </c>
      <c r="B17" s="39">
        <f t="shared" si="1"/>
        <v>1147.1377810000001</v>
      </c>
      <c r="C17" s="39">
        <f t="shared" si="2"/>
        <v>3046.9225420000002</v>
      </c>
      <c r="D17" s="39">
        <f t="shared" si="3"/>
        <v>728.7383689999999</v>
      </c>
      <c r="E17" s="39">
        <f t="shared" si="4"/>
        <v>5825.876016</v>
      </c>
      <c r="F17" s="40">
        <f t="shared" si="5"/>
        <v>377</v>
      </c>
      <c r="G17" s="39">
        <f t="shared" si="6"/>
        <v>2009.6334749999999</v>
      </c>
      <c r="H17" s="39">
        <f t="shared" si="7"/>
        <v>3924.344225</v>
      </c>
      <c r="I17" s="39">
        <f t="shared" si="8"/>
        <v>125.962852</v>
      </c>
      <c r="J17" s="39">
        <f t="shared" si="9"/>
        <v>385.135988</v>
      </c>
      <c r="K17" s="39">
        <f t="shared" si="10"/>
        <v>4011.4724770000003</v>
      </c>
      <c r="L17" s="39">
        <f t="shared" si="11"/>
        <v>13484.835805</v>
      </c>
      <c r="M17" s="39">
        <v>34.05000000000007</v>
      </c>
      <c r="N17" s="39">
        <v>847.96</v>
      </c>
      <c r="O17" s="39">
        <v>255.6199999999999</v>
      </c>
      <c r="P17" s="39">
        <v>2808.18</v>
      </c>
      <c r="Q17" s="40">
        <v>220</v>
      </c>
      <c r="R17" s="39">
        <v>2.1099999999999994</v>
      </c>
      <c r="S17" s="39">
        <v>108.07</v>
      </c>
      <c r="T17" s="39">
        <v>8.349999999999994</v>
      </c>
      <c r="U17" s="39">
        <v>88.78</v>
      </c>
      <c r="V17" s="39">
        <v>300.13</v>
      </c>
      <c r="W17" s="39">
        <v>3852.99</v>
      </c>
      <c r="X17" s="39">
        <v>12.133925</v>
      </c>
      <c r="Y17" s="39">
        <v>184.08648200000002</v>
      </c>
      <c r="Z17" s="39">
        <v>211.777673</v>
      </c>
      <c r="AA17" s="39">
        <v>2486.98854</v>
      </c>
      <c r="AB17" s="40">
        <v>61</v>
      </c>
      <c r="AC17" s="39">
        <v>0</v>
      </c>
      <c r="AD17" s="39">
        <v>0</v>
      </c>
      <c r="AE17" s="39">
        <v>46.120671</v>
      </c>
      <c r="AF17" s="39">
        <v>155.438907</v>
      </c>
      <c r="AG17" s="39">
        <v>270.032269</v>
      </c>
      <c r="AH17" s="39">
        <v>3129.0709629999997</v>
      </c>
      <c r="AI17" s="39"/>
      <c r="AJ17" s="39"/>
      <c r="AK17" s="39"/>
      <c r="AL17" s="39"/>
      <c r="AM17" s="40"/>
      <c r="AN17" s="39"/>
      <c r="AO17" s="39"/>
      <c r="AP17" s="39"/>
      <c r="AQ17" s="39"/>
      <c r="AR17" s="39"/>
      <c r="AS17" s="39"/>
      <c r="AT17" s="60"/>
      <c r="AU17" s="61">
        <v>0</v>
      </c>
      <c r="AV17" s="61"/>
      <c r="AW17" s="61"/>
      <c r="AX17" s="63"/>
      <c r="AY17" s="61"/>
      <c r="AZ17" s="61"/>
      <c r="BA17" s="61"/>
      <c r="BB17" s="61"/>
      <c r="BC17" s="61"/>
      <c r="BD17" s="61"/>
      <c r="BE17" s="39">
        <v>0</v>
      </c>
      <c r="BF17" s="39">
        <v>0</v>
      </c>
      <c r="BG17" s="39">
        <v>0</v>
      </c>
      <c r="BH17" s="39">
        <v>0</v>
      </c>
      <c r="BI17" s="40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/>
      <c r="BQ17" s="39"/>
      <c r="BR17" s="39"/>
      <c r="BS17" s="39"/>
      <c r="BT17" s="40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39"/>
      <c r="CG17" s="39"/>
      <c r="CH17" s="39"/>
      <c r="CI17" s="39"/>
      <c r="CJ17" s="39">
        <v>0</v>
      </c>
      <c r="CK17" s="39">
        <v>0</v>
      </c>
      <c r="CL17" s="39"/>
      <c r="CM17" s="39"/>
      <c r="CN17" s="39"/>
      <c r="CO17" s="39"/>
      <c r="CP17" s="40"/>
      <c r="CQ17" s="39"/>
      <c r="CR17" s="39"/>
      <c r="CS17" s="39"/>
      <c r="CT17" s="39"/>
      <c r="CU17" s="39"/>
      <c r="CV17" s="39"/>
      <c r="CW17" s="39">
        <v>1100.953856</v>
      </c>
      <c r="CX17" s="39">
        <v>2014.87606</v>
      </c>
      <c r="CY17" s="39">
        <v>261.340696</v>
      </c>
      <c r="CZ17" s="39">
        <v>530.707476</v>
      </c>
      <c r="DA17" s="40">
        <v>96</v>
      </c>
      <c r="DB17" s="39">
        <v>1945.723475</v>
      </c>
      <c r="DC17" s="39">
        <v>3095.1742249999998</v>
      </c>
      <c r="DD17" s="39">
        <v>71.492181</v>
      </c>
      <c r="DE17" s="39">
        <v>140.917081</v>
      </c>
      <c r="DF17" s="39">
        <v>3379.510208</v>
      </c>
      <c r="DG17" s="39">
        <v>5781.674841999999</v>
      </c>
      <c r="DH17" s="39"/>
      <c r="DI17" s="39"/>
      <c r="DJ17" s="39"/>
      <c r="DK17" s="39"/>
      <c r="DL17" s="40"/>
      <c r="DM17" s="39"/>
      <c r="DN17" s="39"/>
      <c r="DO17" s="39"/>
      <c r="DP17" s="39"/>
      <c r="DQ17" s="39">
        <f t="shared" si="12"/>
        <v>0</v>
      </c>
      <c r="DR17" s="39">
        <f t="shared" si="13"/>
        <v>0</v>
      </c>
      <c r="DS17" s="39"/>
      <c r="DT17" s="39"/>
      <c r="DU17" s="39"/>
      <c r="DV17" s="39"/>
      <c r="DW17" s="40"/>
      <c r="DX17" s="39"/>
      <c r="DY17" s="39"/>
      <c r="DZ17" s="39"/>
      <c r="EA17" s="39"/>
      <c r="EB17" s="39">
        <v>0</v>
      </c>
      <c r="EC17" s="39">
        <v>0</v>
      </c>
      <c r="ED17" s="39"/>
      <c r="EE17" s="39"/>
      <c r="EF17" s="39"/>
      <c r="EG17" s="39"/>
      <c r="EH17" s="40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40"/>
      <c r="FE17" s="39"/>
      <c r="FF17" s="39"/>
      <c r="FG17" s="39"/>
      <c r="FH17" s="39"/>
      <c r="FI17" s="39"/>
      <c r="FJ17" s="39"/>
      <c r="FK17" s="39"/>
      <c r="FL17" s="39">
        <v>0</v>
      </c>
      <c r="FM17" s="39"/>
      <c r="FN17" s="39">
        <v>0</v>
      </c>
      <c r="FO17" s="40"/>
      <c r="FP17" s="39">
        <v>61.8</v>
      </c>
      <c r="FQ17" s="39">
        <v>721.0999999999999</v>
      </c>
      <c r="FR17" s="39"/>
      <c r="FS17" s="39"/>
      <c r="FT17" s="39">
        <v>61.8</v>
      </c>
      <c r="FU17" s="39">
        <v>721.0999999999999</v>
      </c>
      <c r="FV17" s="39"/>
      <c r="FW17" s="39"/>
      <c r="FX17" s="39"/>
      <c r="FY17" s="39"/>
      <c r="FZ17" s="40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40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40"/>
      <c r="GW17" s="39"/>
      <c r="GX17" s="39"/>
      <c r="GY17" s="39"/>
      <c r="GZ17" s="39"/>
      <c r="HA17" s="39"/>
      <c r="HB17" s="39"/>
    </row>
    <row r="18" spans="1:210" ht="31.5" customHeight="1">
      <c r="A18" s="41" t="s">
        <v>96</v>
      </c>
      <c r="B18" s="39">
        <f t="shared" si="1"/>
        <v>760.6466074306128</v>
      </c>
      <c r="C18" s="39">
        <f t="shared" si="2"/>
        <v>7108.408663560207</v>
      </c>
      <c r="D18" s="39">
        <f t="shared" si="3"/>
        <v>2075.209418254486</v>
      </c>
      <c r="E18" s="39">
        <f t="shared" si="4"/>
        <v>26480.403537911552</v>
      </c>
      <c r="F18" s="40">
        <f t="shared" si="5"/>
        <v>2571</v>
      </c>
      <c r="G18" s="39">
        <f t="shared" si="6"/>
        <v>1375.1478</v>
      </c>
      <c r="H18" s="39">
        <f t="shared" si="7"/>
        <v>5501.366798</v>
      </c>
      <c r="I18" s="39">
        <f t="shared" si="8"/>
        <v>14.941888103667347</v>
      </c>
      <c r="J18" s="39">
        <f t="shared" si="9"/>
        <v>479.58338833556115</v>
      </c>
      <c r="K18" s="39">
        <f t="shared" si="10"/>
        <v>4028.0457137887656</v>
      </c>
      <c r="L18" s="39">
        <f t="shared" si="11"/>
        <v>38166.560513807315</v>
      </c>
      <c r="M18" s="39">
        <v>74.27999999999997</v>
      </c>
      <c r="N18" s="39">
        <v>1776.06</v>
      </c>
      <c r="O18" s="39">
        <v>499.16999999999916</v>
      </c>
      <c r="P18" s="39">
        <v>7417.98</v>
      </c>
      <c r="Q18" s="40">
        <v>392</v>
      </c>
      <c r="R18" s="39">
        <v>7.180000000000007</v>
      </c>
      <c r="S18" s="39">
        <v>281.51</v>
      </c>
      <c r="T18" s="39">
        <v>4.329999999999984</v>
      </c>
      <c r="U18" s="39">
        <v>296.77</v>
      </c>
      <c r="V18" s="39">
        <v>584.9599999999991</v>
      </c>
      <c r="W18" s="39">
        <v>9772.32</v>
      </c>
      <c r="X18" s="39">
        <v>160.68779</v>
      </c>
      <c r="Y18" s="39">
        <v>1891.6692110000001</v>
      </c>
      <c r="Z18" s="39">
        <v>1049.6630350000003</v>
      </c>
      <c r="AA18" s="39">
        <v>12508.768319</v>
      </c>
      <c r="AB18" s="40">
        <v>823</v>
      </c>
      <c r="AC18" s="39">
        <v>0</v>
      </c>
      <c r="AD18" s="39">
        <v>0</v>
      </c>
      <c r="AE18" s="39">
        <v>5.31735</v>
      </c>
      <c r="AF18" s="39">
        <v>110.34920200000002</v>
      </c>
      <c r="AG18" s="39">
        <v>1215.6681750000002</v>
      </c>
      <c r="AH18" s="39">
        <v>16193.804858000003</v>
      </c>
      <c r="AI18" s="39">
        <v>12.54404304362627</v>
      </c>
      <c r="AJ18" s="39">
        <v>68.19784314194641</v>
      </c>
      <c r="AK18" s="39">
        <v>17.145158273341394</v>
      </c>
      <c r="AL18" s="39">
        <v>211.18552824785786</v>
      </c>
      <c r="AM18" s="40">
        <v>23</v>
      </c>
      <c r="AN18" s="39"/>
      <c r="AO18" s="39"/>
      <c r="AP18" s="39">
        <v>4.4845381036673615</v>
      </c>
      <c r="AQ18" s="39">
        <v>49.93768133556117</v>
      </c>
      <c r="AR18" s="39">
        <v>34.17373942063503</v>
      </c>
      <c r="AS18" s="39">
        <v>329.32105272536546</v>
      </c>
      <c r="AT18" s="60"/>
      <c r="AU18" s="61">
        <v>0</v>
      </c>
      <c r="AV18" s="61"/>
      <c r="AW18" s="61"/>
      <c r="AX18" s="63"/>
      <c r="AY18" s="61"/>
      <c r="AZ18" s="61"/>
      <c r="BA18" s="61"/>
      <c r="BB18" s="61"/>
      <c r="BC18" s="61"/>
      <c r="BD18" s="61"/>
      <c r="BE18" s="39">
        <v>5.5</v>
      </c>
      <c r="BF18" s="39">
        <v>160.4</v>
      </c>
      <c r="BG18" s="39">
        <v>128.96</v>
      </c>
      <c r="BH18" s="39">
        <v>1465.89</v>
      </c>
      <c r="BI18" s="40">
        <v>194</v>
      </c>
      <c r="BJ18" s="39">
        <v>0</v>
      </c>
      <c r="BK18" s="39">
        <v>0</v>
      </c>
      <c r="BL18" s="39">
        <v>0</v>
      </c>
      <c r="BM18" s="39">
        <v>0</v>
      </c>
      <c r="BN18" s="39">
        <v>134.46</v>
      </c>
      <c r="BO18" s="39">
        <v>1626.29</v>
      </c>
      <c r="BP18" s="39">
        <v>16.27250938698649</v>
      </c>
      <c r="BQ18" s="39">
        <v>811.0254444182605</v>
      </c>
      <c r="BR18" s="39">
        <v>40.78022498114518</v>
      </c>
      <c r="BS18" s="39">
        <v>1063.2424906636918</v>
      </c>
      <c r="BT18" s="40">
        <v>226</v>
      </c>
      <c r="BU18" s="39">
        <v>0</v>
      </c>
      <c r="BV18" s="39">
        <v>0</v>
      </c>
      <c r="BW18" s="39">
        <v>0</v>
      </c>
      <c r="BX18" s="39">
        <v>0</v>
      </c>
      <c r="BY18" s="39">
        <v>57.05273436813167</v>
      </c>
      <c r="BZ18" s="39">
        <v>1874.2679350819521</v>
      </c>
      <c r="CA18" s="39"/>
      <c r="CB18" s="39"/>
      <c r="CC18" s="39"/>
      <c r="CD18" s="39"/>
      <c r="CE18" s="40"/>
      <c r="CF18" s="39"/>
      <c r="CG18" s="39"/>
      <c r="CH18" s="39"/>
      <c r="CI18" s="39"/>
      <c r="CJ18" s="39">
        <v>0</v>
      </c>
      <c r="CK18" s="39">
        <v>0</v>
      </c>
      <c r="CL18" s="39"/>
      <c r="CM18" s="39"/>
      <c r="CN18" s="39"/>
      <c r="CO18" s="39"/>
      <c r="CP18" s="40"/>
      <c r="CQ18" s="39"/>
      <c r="CR18" s="39"/>
      <c r="CS18" s="39"/>
      <c r="CT18" s="39"/>
      <c r="CU18" s="39"/>
      <c r="CV18" s="39"/>
      <c r="CW18" s="39">
        <v>335.93298000000004</v>
      </c>
      <c r="CX18" s="39">
        <v>593.1710800000001</v>
      </c>
      <c r="CY18" s="39">
        <v>53.0243</v>
      </c>
      <c r="CZ18" s="39">
        <v>103.08619999999999</v>
      </c>
      <c r="DA18" s="40">
        <v>127</v>
      </c>
      <c r="DB18" s="39">
        <v>1090.9678</v>
      </c>
      <c r="DC18" s="39">
        <v>3024.156798</v>
      </c>
      <c r="DD18" s="39">
        <v>0.81</v>
      </c>
      <c r="DE18" s="39">
        <v>21.726505</v>
      </c>
      <c r="DF18" s="39">
        <v>1480.73508</v>
      </c>
      <c r="DG18" s="39">
        <v>3742.140583</v>
      </c>
      <c r="DH18" s="39">
        <v>15.33</v>
      </c>
      <c r="DI18" s="39">
        <v>153.27</v>
      </c>
      <c r="DJ18" s="39">
        <v>16.6</v>
      </c>
      <c r="DK18" s="39">
        <v>241.4</v>
      </c>
      <c r="DL18" s="40">
        <v>187</v>
      </c>
      <c r="DM18" s="39"/>
      <c r="DN18" s="39"/>
      <c r="DO18" s="39"/>
      <c r="DP18" s="39"/>
      <c r="DQ18" s="39">
        <f t="shared" si="12"/>
        <v>31.93</v>
      </c>
      <c r="DR18" s="39">
        <f t="shared" si="13"/>
        <v>394.67</v>
      </c>
      <c r="DS18" s="39">
        <v>12.179285</v>
      </c>
      <c r="DT18" s="39">
        <v>94.21508499999999</v>
      </c>
      <c r="DU18" s="39">
        <v>41.9167</v>
      </c>
      <c r="DV18" s="39">
        <v>206.38099999999997</v>
      </c>
      <c r="DW18" s="40">
        <v>104</v>
      </c>
      <c r="DX18" s="39"/>
      <c r="DY18" s="39"/>
      <c r="DZ18" s="39"/>
      <c r="EA18" s="39"/>
      <c r="EB18" s="39">
        <v>54.095985</v>
      </c>
      <c r="EC18" s="39">
        <v>300.59608499999996</v>
      </c>
      <c r="ED18" s="39">
        <v>0</v>
      </c>
      <c r="EE18" s="39">
        <v>21.96</v>
      </c>
      <c r="EF18" s="39">
        <v>1.85</v>
      </c>
      <c r="EG18" s="39">
        <v>18.55</v>
      </c>
      <c r="EH18" s="40">
        <v>17</v>
      </c>
      <c r="EI18" s="39">
        <v>0</v>
      </c>
      <c r="EJ18" s="39">
        <v>0</v>
      </c>
      <c r="EK18" s="39">
        <v>0</v>
      </c>
      <c r="EL18" s="39">
        <v>0.8</v>
      </c>
      <c r="EM18" s="39">
        <v>1.85</v>
      </c>
      <c r="EN18" s="39">
        <v>41.31</v>
      </c>
      <c r="EO18" s="39"/>
      <c r="EP18" s="39">
        <v>23.73</v>
      </c>
      <c r="EQ18" s="39">
        <v>28.2</v>
      </c>
      <c r="ER18" s="39">
        <v>157.7</v>
      </c>
      <c r="ES18" s="67">
        <v>55</v>
      </c>
      <c r="ET18" s="39"/>
      <c r="EU18" s="39"/>
      <c r="EV18" s="39"/>
      <c r="EW18" s="39"/>
      <c r="EX18" s="39">
        <v>28.2</v>
      </c>
      <c r="EY18" s="39">
        <v>181.43</v>
      </c>
      <c r="EZ18" s="39"/>
      <c r="FA18" s="39"/>
      <c r="FB18" s="39"/>
      <c r="FC18" s="39"/>
      <c r="FD18" s="40"/>
      <c r="FE18" s="39"/>
      <c r="FF18" s="39"/>
      <c r="FG18" s="39"/>
      <c r="FH18" s="39"/>
      <c r="FI18" s="39"/>
      <c r="FJ18" s="39"/>
      <c r="FK18" s="39">
        <v>127.92</v>
      </c>
      <c r="FL18" s="39">
        <v>1514.71</v>
      </c>
      <c r="FM18" s="39">
        <v>197.9</v>
      </c>
      <c r="FN18" s="39">
        <v>3086.22</v>
      </c>
      <c r="FO18" s="40">
        <v>423</v>
      </c>
      <c r="FP18" s="39">
        <v>277</v>
      </c>
      <c r="FQ18" s="39">
        <v>2195.7</v>
      </c>
      <c r="FR18" s="39"/>
      <c r="FS18" s="39"/>
      <c r="FT18" s="39">
        <v>404.92</v>
      </c>
      <c r="FU18" s="39">
        <v>3710.41</v>
      </c>
      <c r="FV18" s="39"/>
      <c r="FW18" s="39"/>
      <c r="FX18" s="39"/>
      <c r="FY18" s="39"/>
      <c r="FZ18" s="40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40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40"/>
      <c r="GW18" s="39"/>
      <c r="GX18" s="39"/>
      <c r="GY18" s="39"/>
      <c r="GZ18" s="39"/>
      <c r="HA18" s="39"/>
      <c r="HB18" s="39"/>
    </row>
    <row r="19" spans="1:210" s="13" customFormat="1" ht="31.5" customHeight="1">
      <c r="A19" s="42" t="s">
        <v>97</v>
      </c>
      <c r="B19" s="39">
        <f t="shared" si="1"/>
        <v>1553.9333320707754</v>
      </c>
      <c r="C19" s="39">
        <f t="shared" si="2"/>
        <v>8170.3212032310175</v>
      </c>
      <c r="D19" s="39">
        <f t="shared" si="3"/>
        <v>1734.172954068718</v>
      </c>
      <c r="E19" s="39">
        <f t="shared" si="4"/>
        <v>16640.83638595227</v>
      </c>
      <c r="F19" s="40">
        <f t="shared" si="5"/>
        <v>2386</v>
      </c>
      <c r="G19" s="39">
        <f t="shared" si="6"/>
        <v>324.3461999999999</v>
      </c>
      <c r="H19" s="39">
        <f t="shared" si="7"/>
        <v>6721.593690100807</v>
      </c>
      <c r="I19" s="39">
        <f t="shared" si="8"/>
        <v>-196.58511947731398</v>
      </c>
      <c r="J19" s="39">
        <f t="shared" si="9"/>
        <v>1436.245865699186</v>
      </c>
      <c r="K19" s="39">
        <f t="shared" si="10"/>
        <v>3137.7473666621786</v>
      </c>
      <c r="L19" s="39">
        <f t="shared" si="11"/>
        <v>30105.434205983278</v>
      </c>
      <c r="M19" s="39">
        <v>46.710000000000036</v>
      </c>
      <c r="N19" s="39">
        <v>1635.57</v>
      </c>
      <c r="O19" s="39">
        <v>443.29</v>
      </c>
      <c r="P19" s="39">
        <v>6167.5</v>
      </c>
      <c r="Q19" s="40">
        <v>410</v>
      </c>
      <c r="R19" s="39">
        <v>12.329999999999927</v>
      </c>
      <c r="S19" s="39">
        <v>622.29</v>
      </c>
      <c r="T19" s="39">
        <v>-285.89</v>
      </c>
      <c r="U19" s="39">
        <v>597.75</v>
      </c>
      <c r="V19" s="39">
        <v>216.43999999999994</v>
      </c>
      <c r="W19" s="39">
        <v>9023.11</v>
      </c>
      <c r="X19" s="39">
        <v>8.732926</v>
      </c>
      <c r="Y19" s="39">
        <v>77.81928500000001</v>
      </c>
      <c r="Z19" s="39">
        <v>84.77764</v>
      </c>
      <c r="AA19" s="39">
        <v>839.4330229999999</v>
      </c>
      <c r="AB19" s="40">
        <v>33</v>
      </c>
      <c r="AC19" s="39">
        <v>0</v>
      </c>
      <c r="AD19" s="39">
        <v>0</v>
      </c>
      <c r="AE19" s="39">
        <v>0.088217</v>
      </c>
      <c r="AF19" s="39">
        <v>36.064041</v>
      </c>
      <c r="AG19" s="39">
        <v>93.59878300000001</v>
      </c>
      <c r="AH19" s="39">
        <v>1044.90341</v>
      </c>
      <c r="AI19" s="39">
        <v>75.53963588125403</v>
      </c>
      <c r="AJ19" s="39">
        <v>642.9476321370927</v>
      </c>
      <c r="AK19" s="39">
        <v>231.11131054007566</v>
      </c>
      <c r="AL19" s="39">
        <v>2120.190593673473</v>
      </c>
      <c r="AM19" s="40">
        <v>303</v>
      </c>
      <c r="AN19" s="39"/>
      <c r="AO19" s="39"/>
      <c r="AP19" s="39">
        <v>89.21666352268603</v>
      </c>
      <c r="AQ19" s="39">
        <v>776.021674699186</v>
      </c>
      <c r="AR19" s="39">
        <v>395.8676099440157</v>
      </c>
      <c r="AS19" s="39">
        <v>3539.1599005097514</v>
      </c>
      <c r="AT19" s="60">
        <v>64.73</v>
      </c>
      <c r="AU19" s="61">
        <v>688.88</v>
      </c>
      <c r="AV19" s="61"/>
      <c r="AW19" s="61"/>
      <c r="AX19" s="63">
        <v>347</v>
      </c>
      <c r="AY19" s="61"/>
      <c r="AZ19" s="61"/>
      <c r="BA19" s="61"/>
      <c r="BB19" s="61"/>
      <c r="BC19" s="61">
        <v>64.73</v>
      </c>
      <c r="BD19" s="61">
        <v>688.88</v>
      </c>
      <c r="BE19" s="39">
        <v>9.9</v>
      </c>
      <c r="BF19" s="39">
        <v>74.4</v>
      </c>
      <c r="BG19" s="39">
        <v>20.47</v>
      </c>
      <c r="BH19" s="39">
        <v>194.08</v>
      </c>
      <c r="BI19" s="40">
        <v>137</v>
      </c>
      <c r="BJ19" s="39">
        <v>0</v>
      </c>
      <c r="BK19" s="39">
        <v>0</v>
      </c>
      <c r="BL19" s="39">
        <v>0</v>
      </c>
      <c r="BM19" s="39">
        <v>0</v>
      </c>
      <c r="BN19" s="39">
        <v>30.37</v>
      </c>
      <c r="BO19" s="39">
        <v>268.48</v>
      </c>
      <c r="BP19" s="39">
        <v>18.02761918952108</v>
      </c>
      <c r="BQ19" s="39">
        <v>551.9823550939241</v>
      </c>
      <c r="BR19" s="39">
        <v>149.1325035286422</v>
      </c>
      <c r="BS19" s="39">
        <v>2451.4543392787973</v>
      </c>
      <c r="BT19" s="40">
        <v>253</v>
      </c>
      <c r="BU19" s="39">
        <v>0</v>
      </c>
      <c r="BV19" s="39">
        <v>1.7245281008068294</v>
      </c>
      <c r="BW19" s="39">
        <v>0</v>
      </c>
      <c r="BX19" s="39">
        <v>0</v>
      </c>
      <c r="BY19" s="39">
        <v>167.16012271816328</v>
      </c>
      <c r="BZ19" s="39">
        <v>3005.161222473528</v>
      </c>
      <c r="CA19" s="39">
        <v>3.38</v>
      </c>
      <c r="CB19" s="39">
        <v>59.68</v>
      </c>
      <c r="CC19" s="39">
        <v>27.23</v>
      </c>
      <c r="CD19" s="39">
        <v>332.76</v>
      </c>
      <c r="CE19" s="40">
        <v>26</v>
      </c>
      <c r="CF19" s="39"/>
      <c r="CG19" s="39"/>
      <c r="CH19" s="39"/>
      <c r="CI19" s="39"/>
      <c r="CJ19" s="39">
        <v>30.61</v>
      </c>
      <c r="CK19" s="39">
        <v>392.44</v>
      </c>
      <c r="CL19" s="39"/>
      <c r="CM19" s="39"/>
      <c r="CN19" s="39"/>
      <c r="CO19" s="39"/>
      <c r="CP19" s="40"/>
      <c r="CQ19" s="39"/>
      <c r="CR19" s="39"/>
      <c r="CS19" s="39"/>
      <c r="CT19" s="39"/>
      <c r="CU19" s="39"/>
      <c r="CV19" s="39"/>
      <c r="CW19" s="39">
        <v>1089.943451</v>
      </c>
      <c r="CX19" s="39">
        <v>2066.1197310000002</v>
      </c>
      <c r="CY19" s="39">
        <v>423.7898</v>
      </c>
      <c r="CZ19" s="39">
        <v>801.32123</v>
      </c>
      <c r="DA19" s="40">
        <v>292</v>
      </c>
      <c r="DB19" s="39">
        <v>0.1162</v>
      </c>
      <c r="DC19" s="39">
        <v>1711.9791619999999</v>
      </c>
      <c r="DD19" s="39">
        <v>0</v>
      </c>
      <c r="DE19" s="39">
        <v>26.41015</v>
      </c>
      <c r="DF19" s="39">
        <v>1513.849451</v>
      </c>
      <c r="DG19" s="39">
        <v>4605.830273</v>
      </c>
      <c r="DH19" s="39">
        <v>2.14</v>
      </c>
      <c r="DI19" s="39">
        <v>43.02</v>
      </c>
      <c r="DJ19" s="39">
        <v>6.90000000000001</v>
      </c>
      <c r="DK19" s="39">
        <v>118.2</v>
      </c>
      <c r="DL19" s="40">
        <v>56</v>
      </c>
      <c r="DM19" s="39"/>
      <c r="DN19" s="39"/>
      <c r="DO19" s="39"/>
      <c r="DP19" s="39"/>
      <c r="DQ19" s="39">
        <f t="shared" si="12"/>
        <v>9.04000000000001</v>
      </c>
      <c r="DR19" s="39">
        <f t="shared" si="13"/>
        <v>161.22</v>
      </c>
      <c r="DS19" s="39">
        <v>58.30969999999998</v>
      </c>
      <c r="DT19" s="39">
        <v>198.32219999999995</v>
      </c>
      <c r="DU19" s="39">
        <v>68.0517</v>
      </c>
      <c r="DV19" s="39">
        <v>619.7472</v>
      </c>
      <c r="DW19" s="40">
        <v>206</v>
      </c>
      <c r="DX19" s="39"/>
      <c r="DY19" s="39"/>
      <c r="DZ19" s="39"/>
      <c r="EA19" s="39"/>
      <c r="EB19" s="39">
        <v>126.36139999999997</v>
      </c>
      <c r="EC19" s="39">
        <v>818.0694</v>
      </c>
      <c r="ED19" s="39"/>
      <c r="EE19" s="39"/>
      <c r="EF19" s="39"/>
      <c r="EG19" s="39"/>
      <c r="EH19" s="40"/>
      <c r="EI19" s="39"/>
      <c r="EJ19" s="39"/>
      <c r="EK19" s="39"/>
      <c r="EL19" s="39"/>
      <c r="EM19" s="39"/>
      <c r="EN19" s="39"/>
      <c r="EO19" s="39">
        <v>7.45</v>
      </c>
      <c r="EP19" s="39">
        <v>85.09</v>
      </c>
      <c r="EQ19" s="39">
        <v>1.3</v>
      </c>
      <c r="ER19" s="39">
        <v>41</v>
      </c>
      <c r="ES19" s="40">
        <v>60</v>
      </c>
      <c r="ET19" s="39"/>
      <c r="EU19" s="39"/>
      <c r="EV19" s="39"/>
      <c r="EW19" s="39"/>
      <c r="EX19" s="39">
        <v>8.75</v>
      </c>
      <c r="EY19" s="39">
        <v>126.09</v>
      </c>
      <c r="EZ19" s="39"/>
      <c r="FA19" s="39"/>
      <c r="FB19" s="39"/>
      <c r="FC19" s="39"/>
      <c r="FD19" s="40"/>
      <c r="FE19" s="39"/>
      <c r="FF19" s="39"/>
      <c r="FG19" s="39"/>
      <c r="FH19" s="39"/>
      <c r="FI19" s="39"/>
      <c r="FJ19" s="39"/>
      <c r="FK19" s="39">
        <v>169.07</v>
      </c>
      <c r="FL19" s="39">
        <v>2046.49</v>
      </c>
      <c r="FM19" s="39">
        <v>278.12</v>
      </c>
      <c r="FN19" s="39">
        <v>2955.15</v>
      </c>
      <c r="FO19" s="40">
        <v>263</v>
      </c>
      <c r="FP19" s="39">
        <v>311.9</v>
      </c>
      <c r="FQ19" s="39">
        <v>4385.6</v>
      </c>
      <c r="FR19" s="39"/>
      <c r="FS19" s="39"/>
      <c r="FT19" s="39">
        <v>480.97</v>
      </c>
      <c r="FU19" s="39">
        <v>6432.09</v>
      </c>
      <c r="FV19" s="39"/>
      <c r="FW19" s="39"/>
      <c r="FX19" s="39"/>
      <c r="FY19" s="39"/>
      <c r="FZ19" s="40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40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40"/>
      <c r="GW19" s="39"/>
      <c r="GX19" s="39"/>
      <c r="GY19" s="39"/>
      <c r="GZ19" s="39"/>
      <c r="HA19" s="39"/>
      <c r="HB19" s="39"/>
    </row>
    <row r="20" spans="1:210" ht="31.5" customHeight="1">
      <c r="A20" s="41" t="s">
        <v>98</v>
      </c>
      <c r="B20" s="39">
        <f t="shared" si="1"/>
        <v>524.6764036291122</v>
      </c>
      <c r="C20" s="39">
        <f t="shared" si="2"/>
        <v>3015.0852300333772</v>
      </c>
      <c r="D20" s="39">
        <f t="shared" si="3"/>
        <v>576.6083112748081</v>
      </c>
      <c r="E20" s="39">
        <f t="shared" si="4"/>
        <v>6442.667799626971</v>
      </c>
      <c r="F20" s="40">
        <f t="shared" si="5"/>
        <v>1225</v>
      </c>
      <c r="G20" s="39">
        <f t="shared" si="6"/>
        <v>1888.7394000000002</v>
      </c>
      <c r="H20" s="39">
        <f t="shared" si="7"/>
        <v>4011.9845</v>
      </c>
      <c r="I20" s="39">
        <f t="shared" si="8"/>
        <v>118.70606267781176</v>
      </c>
      <c r="J20" s="39">
        <f t="shared" si="9"/>
        <v>654.5774723890254</v>
      </c>
      <c r="K20" s="39">
        <f t="shared" si="10"/>
        <v>3108.730177581732</v>
      </c>
      <c r="L20" s="39">
        <f t="shared" si="11"/>
        <v>14310.683803049373</v>
      </c>
      <c r="M20" s="39">
        <v>30.3900000000001</v>
      </c>
      <c r="N20" s="39">
        <v>1095.45</v>
      </c>
      <c r="O20" s="39">
        <v>310.27</v>
      </c>
      <c r="P20" s="39">
        <v>3964.43</v>
      </c>
      <c r="Q20" s="40">
        <v>362</v>
      </c>
      <c r="R20" s="39">
        <v>1.1500000000000057</v>
      </c>
      <c r="S20" s="39">
        <v>234.71</v>
      </c>
      <c r="T20" s="39">
        <v>0.020000000000010232</v>
      </c>
      <c r="U20" s="39">
        <v>212</v>
      </c>
      <c r="V20" s="39">
        <v>341.83000000000004</v>
      </c>
      <c r="W20" s="39">
        <v>5506.589999999999</v>
      </c>
      <c r="X20" s="39">
        <v>5.454216000000001</v>
      </c>
      <c r="Y20" s="39">
        <v>93.92165700000001</v>
      </c>
      <c r="Z20" s="39">
        <v>121.36481100000002</v>
      </c>
      <c r="AA20" s="39">
        <v>1338.4466869999997</v>
      </c>
      <c r="AB20" s="40">
        <v>67</v>
      </c>
      <c r="AC20" s="39">
        <v>0</v>
      </c>
      <c r="AD20" s="39">
        <v>0</v>
      </c>
      <c r="AE20" s="39">
        <v>0</v>
      </c>
      <c r="AF20" s="39">
        <v>0</v>
      </c>
      <c r="AG20" s="39">
        <v>126.81902700000002</v>
      </c>
      <c r="AH20" s="39">
        <v>1618.737145</v>
      </c>
      <c r="AI20" s="39">
        <v>20.098538899271478</v>
      </c>
      <c r="AJ20" s="39">
        <v>227.28053861086326</v>
      </c>
      <c r="AK20" s="39">
        <v>35.30435531212106</v>
      </c>
      <c r="AL20" s="39">
        <v>345.2904067528575</v>
      </c>
      <c r="AM20" s="40">
        <v>147</v>
      </c>
      <c r="AN20" s="39"/>
      <c r="AO20" s="39"/>
      <c r="AP20" s="39">
        <v>42.340562677811754</v>
      </c>
      <c r="AQ20" s="39">
        <v>292.97967238902544</v>
      </c>
      <c r="AR20" s="39">
        <v>97.74345688920428</v>
      </c>
      <c r="AS20" s="39">
        <v>865.5506177527461</v>
      </c>
      <c r="AT20" s="60">
        <v>48.83</v>
      </c>
      <c r="AU20" s="61">
        <v>554.41</v>
      </c>
      <c r="AV20" s="61"/>
      <c r="AW20" s="61"/>
      <c r="AX20" s="63">
        <v>299</v>
      </c>
      <c r="AY20" s="61"/>
      <c r="AZ20" s="61"/>
      <c r="BA20" s="61"/>
      <c r="BB20" s="61"/>
      <c r="BC20" s="61">
        <v>48.83</v>
      </c>
      <c r="BD20" s="61">
        <v>554.41</v>
      </c>
      <c r="BE20" s="39">
        <v>0.8</v>
      </c>
      <c r="BF20" s="39">
        <v>41.1</v>
      </c>
      <c r="BG20" s="39">
        <v>19.45</v>
      </c>
      <c r="BH20" s="39">
        <v>160.92</v>
      </c>
      <c r="BI20" s="40">
        <v>84</v>
      </c>
      <c r="BJ20" s="39">
        <v>0</v>
      </c>
      <c r="BK20" s="39">
        <v>0</v>
      </c>
      <c r="BL20" s="39">
        <v>0</v>
      </c>
      <c r="BM20" s="39">
        <v>0</v>
      </c>
      <c r="BN20" s="39">
        <v>20.25</v>
      </c>
      <c r="BO20" s="39">
        <v>202.02</v>
      </c>
      <c r="BP20" s="39">
        <v>12.309506729840649</v>
      </c>
      <c r="BQ20" s="39">
        <v>282.119292422514</v>
      </c>
      <c r="BR20" s="39">
        <v>15.18808996268705</v>
      </c>
      <c r="BS20" s="39">
        <v>470.2105508741131</v>
      </c>
      <c r="BT20" s="40">
        <v>180</v>
      </c>
      <c r="BU20" s="39">
        <v>0</v>
      </c>
      <c r="BV20" s="39">
        <v>0</v>
      </c>
      <c r="BW20" s="39">
        <v>0</v>
      </c>
      <c r="BX20" s="39">
        <v>0</v>
      </c>
      <c r="BY20" s="39">
        <v>27.4975966925277</v>
      </c>
      <c r="BZ20" s="39">
        <v>752.3298432966271</v>
      </c>
      <c r="CA20" s="39"/>
      <c r="CB20" s="39"/>
      <c r="CC20" s="39"/>
      <c r="CD20" s="39"/>
      <c r="CE20" s="40"/>
      <c r="CF20" s="39"/>
      <c r="CG20" s="39"/>
      <c r="CH20" s="39"/>
      <c r="CI20" s="39"/>
      <c r="CJ20" s="39">
        <v>0</v>
      </c>
      <c r="CK20" s="39">
        <v>0</v>
      </c>
      <c r="CL20" s="39"/>
      <c r="CM20" s="39"/>
      <c r="CN20" s="39"/>
      <c r="CO20" s="39"/>
      <c r="CP20" s="40"/>
      <c r="CQ20" s="39"/>
      <c r="CR20" s="39"/>
      <c r="CS20" s="39"/>
      <c r="CT20" s="39"/>
      <c r="CU20" s="39"/>
      <c r="CV20" s="39"/>
      <c r="CW20" s="39">
        <v>406.79414199999997</v>
      </c>
      <c r="CX20" s="39">
        <v>720.803742</v>
      </c>
      <c r="CY20" s="39">
        <v>75.031055</v>
      </c>
      <c r="CZ20" s="39">
        <v>163.370155</v>
      </c>
      <c r="DA20" s="40">
        <v>86</v>
      </c>
      <c r="DB20" s="39">
        <v>1806.6894</v>
      </c>
      <c r="DC20" s="39">
        <v>2714.1245</v>
      </c>
      <c r="DD20" s="39">
        <v>76.3455</v>
      </c>
      <c r="DE20" s="39">
        <v>149.5978</v>
      </c>
      <c r="DF20" s="39">
        <v>2364.8600969999998</v>
      </c>
      <c r="DG20" s="39">
        <v>3747.896197</v>
      </c>
      <c r="DH20" s="39"/>
      <c r="DI20" s="39"/>
      <c r="DJ20" s="39"/>
      <c r="DK20" s="39"/>
      <c r="DL20" s="40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40"/>
      <c r="DX20" s="39"/>
      <c r="DY20" s="39"/>
      <c r="DZ20" s="39"/>
      <c r="EA20" s="39"/>
      <c r="EB20" s="39">
        <v>0</v>
      </c>
      <c r="EC20" s="39">
        <v>0</v>
      </c>
      <c r="ED20" s="39"/>
      <c r="EE20" s="39"/>
      <c r="EF20" s="39"/>
      <c r="EG20" s="39"/>
      <c r="EH20" s="40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  <c r="FE20" s="39"/>
      <c r="FF20" s="39"/>
      <c r="FG20" s="39"/>
      <c r="FH20" s="39"/>
      <c r="FI20" s="39"/>
      <c r="FJ20" s="39"/>
      <c r="FK20" s="39"/>
      <c r="FL20" s="39">
        <v>0</v>
      </c>
      <c r="FM20" s="39"/>
      <c r="FN20" s="39">
        <v>0</v>
      </c>
      <c r="FO20" s="40"/>
      <c r="FP20" s="39">
        <v>80.9</v>
      </c>
      <c r="FQ20" s="39">
        <v>1063.15</v>
      </c>
      <c r="FR20" s="39"/>
      <c r="FS20" s="39"/>
      <c r="FT20" s="39">
        <v>80.9</v>
      </c>
      <c r="FU20" s="39">
        <v>1063.15</v>
      </c>
      <c r="FV20" s="39"/>
      <c r="FW20" s="39"/>
      <c r="FX20" s="39"/>
      <c r="FY20" s="39"/>
      <c r="FZ20" s="40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40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40"/>
      <c r="GW20" s="39"/>
      <c r="GX20" s="39"/>
      <c r="GY20" s="39"/>
      <c r="GZ20" s="39"/>
      <c r="HA20" s="39"/>
      <c r="HB20" s="39"/>
    </row>
    <row r="21" spans="1:210" ht="31.5" customHeight="1">
      <c r="A21" s="41" t="s">
        <v>99</v>
      </c>
      <c r="B21" s="39">
        <f t="shared" si="1"/>
        <v>639.2640910000001</v>
      </c>
      <c r="C21" s="39">
        <f t="shared" si="2"/>
        <v>1852.4275360000001</v>
      </c>
      <c r="D21" s="39">
        <f t="shared" si="3"/>
        <v>369.15548400000034</v>
      </c>
      <c r="E21" s="39">
        <f t="shared" si="4"/>
        <v>4700.388316</v>
      </c>
      <c r="F21" s="40">
        <f t="shared" si="5"/>
        <v>456</v>
      </c>
      <c r="G21" s="39">
        <f t="shared" si="6"/>
        <v>1512.7901789999999</v>
      </c>
      <c r="H21" s="39">
        <f t="shared" si="7"/>
        <v>5124.3337790000005</v>
      </c>
      <c r="I21" s="39">
        <f t="shared" si="8"/>
        <v>58.576001</v>
      </c>
      <c r="J21" s="39">
        <f t="shared" si="9"/>
        <v>162.964519</v>
      </c>
      <c r="K21" s="39">
        <f t="shared" si="10"/>
        <v>2579.7857550000003</v>
      </c>
      <c r="L21" s="39">
        <f t="shared" si="11"/>
        <v>12132.427543</v>
      </c>
      <c r="M21" s="39">
        <v>29.190000000000055</v>
      </c>
      <c r="N21" s="39">
        <v>650.32</v>
      </c>
      <c r="O21" s="39">
        <v>203.87000000000035</v>
      </c>
      <c r="P21" s="39">
        <v>2634.59</v>
      </c>
      <c r="Q21" s="40">
        <v>119</v>
      </c>
      <c r="R21" s="39">
        <v>7.859999999999957</v>
      </c>
      <c r="S21" s="39">
        <v>297.9</v>
      </c>
      <c r="T21" s="39">
        <v>4.140000000000001</v>
      </c>
      <c r="U21" s="39">
        <v>30.66</v>
      </c>
      <c r="V21" s="39">
        <v>245.06000000000034</v>
      </c>
      <c r="W21" s="39">
        <v>3613.47</v>
      </c>
      <c r="X21" s="39">
        <v>9.618777</v>
      </c>
      <c r="Y21" s="39">
        <v>167.817188</v>
      </c>
      <c r="Z21" s="39">
        <v>147.484984</v>
      </c>
      <c r="AA21" s="39">
        <v>1988.810616</v>
      </c>
      <c r="AB21" s="40">
        <v>74</v>
      </c>
      <c r="AC21" s="39">
        <v>0</v>
      </c>
      <c r="AD21" s="39">
        <v>0</v>
      </c>
      <c r="AE21" s="39">
        <v>0.126939</v>
      </c>
      <c r="AF21" s="39">
        <v>20.872173999999998</v>
      </c>
      <c r="AG21" s="39">
        <v>157.23069999999998</v>
      </c>
      <c r="AH21" s="39">
        <v>2469.813371</v>
      </c>
      <c r="AI21" s="39"/>
      <c r="AJ21" s="39"/>
      <c r="AK21" s="39"/>
      <c r="AL21" s="39"/>
      <c r="AM21" s="40"/>
      <c r="AN21" s="39"/>
      <c r="AO21" s="39"/>
      <c r="AP21" s="39"/>
      <c r="AQ21" s="39"/>
      <c r="AR21" s="39"/>
      <c r="AS21" s="39"/>
      <c r="AT21" s="60"/>
      <c r="AU21" s="61">
        <v>0</v>
      </c>
      <c r="AV21" s="61"/>
      <c r="AW21" s="61"/>
      <c r="AX21" s="63"/>
      <c r="AY21" s="61"/>
      <c r="AZ21" s="61"/>
      <c r="BA21" s="61"/>
      <c r="BB21" s="61"/>
      <c r="BC21" s="61"/>
      <c r="BD21" s="61"/>
      <c r="BE21" s="39">
        <v>0</v>
      </c>
      <c r="BF21" s="39">
        <v>0</v>
      </c>
      <c r="BG21" s="39">
        <v>0</v>
      </c>
      <c r="BH21" s="39">
        <v>0</v>
      </c>
      <c r="BI21" s="40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/>
      <c r="BQ21" s="39"/>
      <c r="BR21" s="39"/>
      <c r="BS21" s="39"/>
      <c r="BT21" s="40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9"/>
      <c r="CG21" s="39"/>
      <c r="CH21" s="39"/>
      <c r="CI21" s="39"/>
      <c r="CJ21" s="39">
        <v>0</v>
      </c>
      <c r="CK21" s="39">
        <v>0</v>
      </c>
      <c r="CL21" s="39"/>
      <c r="CM21" s="39"/>
      <c r="CN21" s="39"/>
      <c r="CO21" s="39"/>
      <c r="CP21" s="40"/>
      <c r="CQ21" s="39"/>
      <c r="CR21" s="39"/>
      <c r="CS21" s="39"/>
      <c r="CT21" s="39"/>
      <c r="CU21" s="39"/>
      <c r="CV21" s="39"/>
      <c r="CW21" s="39">
        <v>600.455314</v>
      </c>
      <c r="CX21" s="39">
        <v>1034.290348</v>
      </c>
      <c r="CY21" s="39">
        <v>17.8005</v>
      </c>
      <c r="CZ21" s="39">
        <v>76.98769999999999</v>
      </c>
      <c r="DA21" s="40">
        <v>263</v>
      </c>
      <c r="DB21" s="39">
        <v>1442.130179</v>
      </c>
      <c r="DC21" s="39">
        <v>3798.5337790000003</v>
      </c>
      <c r="DD21" s="39">
        <v>54.309062</v>
      </c>
      <c r="DE21" s="39">
        <v>111.432345</v>
      </c>
      <c r="DF21" s="39">
        <v>2114.6950549999997</v>
      </c>
      <c r="DG21" s="39">
        <v>5021.244172000001</v>
      </c>
      <c r="DH21" s="39"/>
      <c r="DI21" s="39"/>
      <c r="DJ21" s="39"/>
      <c r="DK21" s="39"/>
      <c r="DL21" s="40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40"/>
      <c r="DX21" s="39"/>
      <c r="DY21" s="39"/>
      <c r="DZ21" s="39"/>
      <c r="EA21" s="39"/>
      <c r="EB21" s="39">
        <v>0</v>
      </c>
      <c r="EC21" s="39">
        <v>0</v>
      </c>
      <c r="ED21" s="39"/>
      <c r="EE21" s="39"/>
      <c r="EF21" s="39"/>
      <c r="EG21" s="39"/>
      <c r="EH21" s="40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  <c r="FE21" s="39"/>
      <c r="FF21" s="39"/>
      <c r="FG21" s="39"/>
      <c r="FH21" s="39"/>
      <c r="FI21" s="39"/>
      <c r="FJ21" s="39"/>
      <c r="FK21" s="39"/>
      <c r="FL21" s="39">
        <v>0</v>
      </c>
      <c r="FM21" s="39"/>
      <c r="FN21" s="39">
        <v>0</v>
      </c>
      <c r="FO21" s="40"/>
      <c r="FP21" s="39">
        <v>62.8</v>
      </c>
      <c r="FQ21" s="39">
        <v>1027.9</v>
      </c>
      <c r="FR21" s="39"/>
      <c r="FS21" s="39"/>
      <c r="FT21" s="39">
        <v>62.8</v>
      </c>
      <c r="FU21" s="39">
        <v>1027.9</v>
      </c>
      <c r="FV21" s="39"/>
      <c r="FW21" s="39"/>
      <c r="FX21" s="39"/>
      <c r="FY21" s="39"/>
      <c r="FZ21" s="40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40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39"/>
      <c r="GX21" s="39"/>
      <c r="GY21" s="39"/>
      <c r="GZ21" s="39"/>
      <c r="HA21" s="39"/>
      <c r="HB21" s="39"/>
    </row>
    <row r="22" spans="1:210" ht="31.5" customHeight="1">
      <c r="A22" s="41" t="s">
        <v>100</v>
      </c>
      <c r="B22" s="39">
        <f t="shared" si="1"/>
        <v>235.30993</v>
      </c>
      <c r="C22" s="39">
        <f t="shared" si="2"/>
        <v>1459.344251</v>
      </c>
      <c r="D22" s="39">
        <f t="shared" si="3"/>
        <v>470.9909679999998</v>
      </c>
      <c r="E22" s="39">
        <f t="shared" si="4"/>
        <v>5268.4315416</v>
      </c>
      <c r="F22" s="40">
        <f t="shared" si="5"/>
        <v>349</v>
      </c>
      <c r="G22" s="39">
        <f t="shared" si="6"/>
        <v>966.4433620000001</v>
      </c>
      <c r="H22" s="39">
        <f t="shared" si="7"/>
        <v>2630.7276220000003</v>
      </c>
      <c r="I22" s="39">
        <f t="shared" si="8"/>
        <v>4.496564999999995</v>
      </c>
      <c r="J22" s="39">
        <f t="shared" si="9"/>
        <v>77.22722699999998</v>
      </c>
      <c r="K22" s="39">
        <f t="shared" si="10"/>
        <v>1677.2408249999999</v>
      </c>
      <c r="L22" s="39">
        <f t="shared" si="11"/>
        <v>9861.850374599999</v>
      </c>
      <c r="M22" s="39">
        <v>48.49000000000001</v>
      </c>
      <c r="N22" s="39">
        <v>936.73</v>
      </c>
      <c r="O22" s="39">
        <v>204.73999999999978</v>
      </c>
      <c r="P22" s="39">
        <v>2331.89</v>
      </c>
      <c r="Q22" s="40">
        <v>194</v>
      </c>
      <c r="R22" s="39">
        <v>8.310000000000002</v>
      </c>
      <c r="S22" s="39">
        <v>142.82</v>
      </c>
      <c r="T22" s="39">
        <v>0.4899999999999949</v>
      </c>
      <c r="U22" s="39">
        <v>45.69</v>
      </c>
      <c r="V22" s="39">
        <v>262.0299999999998</v>
      </c>
      <c r="W22" s="39">
        <v>3457.1299999999997</v>
      </c>
      <c r="X22" s="39">
        <v>12.762281999999999</v>
      </c>
      <c r="Y22" s="39">
        <v>209.995203</v>
      </c>
      <c r="Z22" s="39">
        <v>260.439668</v>
      </c>
      <c r="AA22" s="39">
        <v>2919.6707416</v>
      </c>
      <c r="AB22" s="40">
        <v>153</v>
      </c>
      <c r="AC22" s="39">
        <v>0</v>
      </c>
      <c r="AD22" s="39">
        <v>0</v>
      </c>
      <c r="AE22" s="39">
        <v>0.850965</v>
      </c>
      <c r="AF22" s="39">
        <v>23.248437999999997</v>
      </c>
      <c r="AG22" s="39">
        <v>274.052915</v>
      </c>
      <c r="AH22" s="39">
        <v>3579.0341155999995</v>
      </c>
      <c r="AI22" s="39"/>
      <c r="AJ22" s="39"/>
      <c r="AK22" s="39"/>
      <c r="AL22" s="39"/>
      <c r="AM22" s="40"/>
      <c r="AN22" s="39"/>
      <c r="AO22" s="39"/>
      <c r="AP22" s="39"/>
      <c r="AQ22" s="39"/>
      <c r="AR22" s="39"/>
      <c r="AS22" s="39"/>
      <c r="AT22" s="60"/>
      <c r="AU22" s="61">
        <v>0</v>
      </c>
      <c r="AV22" s="61"/>
      <c r="AW22" s="61"/>
      <c r="AX22" s="63"/>
      <c r="AY22" s="61"/>
      <c r="AZ22" s="61"/>
      <c r="BA22" s="61"/>
      <c r="BB22" s="61"/>
      <c r="BC22" s="61"/>
      <c r="BD22" s="61"/>
      <c r="BE22" s="39">
        <v>0</v>
      </c>
      <c r="BF22" s="39">
        <v>0</v>
      </c>
      <c r="BG22" s="39">
        <v>0</v>
      </c>
      <c r="BH22" s="39">
        <v>0</v>
      </c>
      <c r="BI22" s="40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/>
      <c r="BQ22" s="39"/>
      <c r="BR22" s="39"/>
      <c r="BS22" s="39"/>
      <c r="BT22" s="40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9"/>
      <c r="CG22" s="39"/>
      <c r="CH22" s="39"/>
      <c r="CI22" s="39"/>
      <c r="CJ22" s="39">
        <v>0</v>
      </c>
      <c r="CK22" s="39">
        <v>0</v>
      </c>
      <c r="CL22" s="39"/>
      <c r="CM22" s="39"/>
      <c r="CN22" s="39"/>
      <c r="CO22" s="39"/>
      <c r="CP22" s="40"/>
      <c r="CQ22" s="39"/>
      <c r="CR22" s="39"/>
      <c r="CS22" s="39"/>
      <c r="CT22" s="39"/>
      <c r="CU22" s="39"/>
      <c r="CV22" s="39"/>
      <c r="CW22" s="39">
        <v>174.057648</v>
      </c>
      <c r="CX22" s="39">
        <v>312.619048</v>
      </c>
      <c r="CY22" s="39">
        <v>5.8113</v>
      </c>
      <c r="CZ22" s="39">
        <v>16.8708</v>
      </c>
      <c r="DA22" s="40">
        <v>2</v>
      </c>
      <c r="DB22" s="39">
        <v>910.233362</v>
      </c>
      <c r="DC22" s="39">
        <v>1446.3076220000003</v>
      </c>
      <c r="DD22" s="39">
        <v>3.1556</v>
      </c>
      <c r="DE22" s="39">
        <v>8.288789</v>
      </c>
      <c r="DF22" s="39">
        <v>1093.25791</v>
      </c>
      <c r="DG22" s="39">
        <v>1784.0862590000002</v>
      </c>
      <c r="DH22" s="39"/>
      <c r="DI22" s="39"/>
      <c r="DJ22" s="39"/>
      <c r="DK22" s="39"/>
      <c r="DL22" s="40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40"/>
      <c r="DX22" s="39"/>
      <c r="DY22" s="39"/>
      <c r="DZ22" s="39"/>
      <c r="EA22" s="39"/>
      <c r="EB22" s="39">
        <v>0</v>
      </c>
      <c r="EC22" s="39">
        <v>0</v>
      </c>
      <c r="ED22" s="39"/>
      <c r="EE22" s="39"/>
      <c r="EF22" s="39"/>
      <c r="EG22" s="39"/>
      <c r="EH22" s="40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40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40"/>
      <c r="FE22" s="39"/>
      <c r="FF22" s="39"/>
      <c r="FG22" s="39"/>
      <c r="FH22" s="39"/>
      <c r="FI22" s="39"/>
      <c r="FJ22" s="39"/>
      <c r="FK22" s="39"/>
      <c r="FL22" s="39">
        <v>0</v>
      </c>
      <c r="FM22" s="39"/>
      <c r="FN22" s="39">
        <v>0</v>
      </c>
      <c r="FO22" s="40"/>
      <c r="FP22" s="39">
        <v>47.9</v>
      </c>
      <c r="FQ22" s="39">
        <v>1041.6000000000001</v>
      </c>
      <c r="FR22" s="39"/>
      <c r="FS22" s="39"/>
      <c r="FT22" s="39">
        <v>47.9</v>
      </c>
      <c r="FU22" s="39">
        <v>1041.6000000000001</v>
      </c>
      <c r="FV22" s="39"/>
      <c r="FW22" s="39"/>
      <c r="FX22" s="39"/>
      <c r="FY22" s="39"/>
      <c r="FZ22" s="40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40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40"/>
      <c r="GW22" s="39"/>
      <c r="GX22" s="39"/>
      <c r="GY22" s="39"/>
      <c r="GZ22" s="39"/>
      <c r="HA22" s="39"/>
      <c r="HB22" s="39"/>
    </row>
    <row r="23" spans="1:210" ht="31.5" customHeight="1">
      <c r="A23" s="41" t="s">
        <v>101</v>
      </c>
      <c r="B23" s="39">
        <f t="shared" si="1"/>
        <v>93.09052755097841</v>
      </c>
      <c r="C23" s="39">
        <f t="shared" si="2"/>
        <v>1594.7925524991897</v>
      </c>
      <c r="D23" s="39">
        <f t="shared" si="3"/>
        <v>427.5302811590469</v>
      </c>
      <c r="E23" s="39">
        <f t="shared" si="4"/>
        <v>5176.781844001552</v>
      </c>
      <c r="F23" s="40">
        <f t="shared" si="5"/>
        <v>603</v>
      </c>
      <c r="G23" s="39">
        <f t="shared" si="6"/>
        <v>57.209999999999994</v>
      </c>
      <c r="H23" s="39">
        <f t="shared" si="7"/>
        <v>962.53</v>
      </c>
      <c r="I23" s="39">
        <f t="shared" si="8"/>
        <v>62.72338567354235</v>
      </c>
      <c r="J23" s="39">
        <f t="shared" si="9"/>
        <v>311.96748085360394</v>
      </c>
      <c r="K23" s="39">
        <f t="shared" si="10"/>
        <v>640.5541943835676</v>
      </c>
      <c r="L23" s="39">
        <f t="shared" si="11"/>
        <v>8275.604145354344</v>
      </c>
      <c r="M23" s="39">
        <v>33.049999999999955</v>
      </c>
      <c r="N23" s="39">
        <v>891.17</v>
      </c>
      <c r="O23" s="39">
        <v>185.7800000000002</v>
      </c>
      <c r="P23" s="39">
        <v>2506.38</v>
      </c>
      <c r="Q23" s="40">
        <v>191</v>
      </c>
      <c r="R23" s="39">
        <v>1.4099999999999966</v>
      </c>
      <c r="S23" s="39">
        <v>168.94</v>
      </c>
      <c r="T23" s="39">
        <v>37.019999999999996</v>
      </c>
      <c r="U23" s="39">
        <v>126.69</v>
      </c>
      <c r="V23" s="39">
        <v>257.26000000000016</v>
      </c>
      <c r="W23" s="39">
        <v>3693.18</v>
      </c>
      <c r="X23" s="39">
        <v>16.809897</v>
      </c>
      <c r="Y23" s="39">
        <v>228.293236</v>
      </c>
      <c r="Z23" s="39">
        <v>148.548786</v>
      </c>
      <c r="AA23" s="39">
        <v>1892.9048419999997</v>
      </c>
      <c r="AB23" s="40">
        <v>151</v>
      </c>
      <c r="AC23" s="39">
        <v>0</v>
      </c>
      <c r="AD23" s="39">
        <v>0</v>
      </c>
      <c r="AE23" s="39">
        <v>1.325759</v>
      </c>
      <c r="AF23" s="39">
        <v>19.371724</v>
      </c>
      <c r="AG23" s="39">
        <v>166.68444200000002</v>
      </c>
      <c r="AH23" s="39">
        <v>2370.10207</v>
      </c>
      <c r="AI23" s="39">
        <v>24.352705550978445</v>
      </c>
      <c r="AJ23" s="39">
        <v>214.92629149918955</v>
      </c>
      <c r="AK23" s="39">
        <v>30.56569515904667</v>
      </c>
      <c r="AL23" s="39">
        <v>250.50500200155142</v>
      </c>
      <c r="AM23" s="40">
        <v>70</v>
      </c>
      <c r="AN23" s="39"/>
      <c r="AO23" s="39"/>
      <c r="AP23" s="39">
        <v>24.37762667354236</v>
      </c>
      <c r="AQ23" s="39">
        <v>165.90575685360395</v>
      </c>
      <c r="AR23" s="39">
        <v>79.29602738356746</v>
      </c>
      <c r="AS23" s="39">
        <v>631.3370503543449</v>
      </c>
      <c r="AT23" s="60">
        <v>17.75</v>
      </c>
      <c r="AU23" s="61">
        <v>225.71</v>
      </c>
      <c r="AV23" s="61"/>
      <c r="AW23" s="61"/>
      <c r="AX23" s="63">
        <v>161</v>
      </c>
      <c r="AY23" s="61"/>
      <c r="AZ23" s="61"/>
      <c r="BA23" s="61"/>
      <c r="BB23" s="61"/>
      <c r="BC23" s="61">
        <v>17.75</v>
      </c>
      <c r="BD23" s="61">
        <v>225.71</v>
      </c>
      <c r="BE23" s="39">
        <v>0</v>
      </c>
      <c r="BF23" s="39">
        <v>0</v>
      </c>
      <c r="BG23" s="39">
        <v>0</v>
      </c>
      <c r="BH23" s="39">
        <v>0</v>
      </c>
      <c r="BI23" s="40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/>
      <c r="BQ23" s="39"/>
      <c r="BR23" s="39"/>
      <c r="BS23" s="39"/>
      <c r="BT23" s="40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39"/>
      <c r="CG23" s="39"/>
      <c r="CH23" s="39"/>
      <c r="CI23" s="39"/>
      <c r="CJ23" s="39">
        <v>0</v>
      </c>
      <c r="CK23" s="39">
        <v>0</v>
      </c>
      <c r="CL23" s="39"/>
      <c r="CM23" s="39"/>
      <c r="CN23" s="39"/>
      <c r="CO23" s="39"/>
      <c r="CP23" s="40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40"/>
      <c r="DM23" s="39"/>
      <c r="DN23" s="39"/>
      <c r="DO23" s="39"/>
      <c r="DP23" s="39"/>
      <c r="DQ23" s="39"/>
      <c r="DR23" s="39"/>
      <c r="DS23" s="39">
        <v>1.127925</v>
      </c>
      <c r="DT23" s="39">
        <v>34.693025</v>
      </c>
      <c r="DU23" s="39">
        <v>62.6358</v>
      </c>
      <c r="DV23" s="39">
        <v>526.9920000000001</v>
      </c>
      <c r="DW23" s="40">
        <v>30</v>
      </c>
      <c r="DX23" s="39"/>
      <c r="DY23" s="39"/>
      <c r="DZ23" s="39"/>
      <c r="EA23" s="39"/>
      <c r="EB23" s="39">
        <v>63.763725</v>
      </c>
      <c r="EC23" s="39">
        <v>561.6850250000001</v>
      </c>
      <c r="ED23" s="39"/>
      <c r="EE23" s="39"/>
      <c r="EF23" s="39"/>
      <c r="EG23" s="39"/>
      <c r="EH23" s="40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40"/>
      <c r="FE23" s="39"/>
      <c r="FF23" s="39"/>
      <c r="FG23" s="39"/>
      <c r="FH23" s="39"/>
      <c r="FI23" s="39"/>
      <c r="FJ23" s="39"/>
      <c r="FK23" s="39"/>
      <c r="FL23" s="39">
        <v>0</v>
      </c>
      <c r="FM23" s="39"/>
      <c r="FN23" s="39">
        <v>0</v>
      </c>
      <c r="FO23" s="40"/>
      <c r="FP23" s="39">
        <v>55.8</v>
      </c>
      <c r="FQ23" s="39">
        <v>793.5899999999999</v>
      </c>
      <c r="FR23" s="39"/>
      <c r="FS23" s="39"/>
      <c r="FT23" s="39">
        <v>55.8</v>
      </c>
      <c r="FU23" s="39">
        <v>793.5899999999999</v>
      </c>
      <c r="FV23" s="39"/>
      <c r="FW23" s="39"/>
      <c r="FX23" s="39"/>
      <c r="FY23" s="39"/>
      <c r="FZ23" s="40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40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40"/>
      <c r="GW23" s="39"/>
      <c r="GX23" s="39"/>
      <c r="GY23" s="39"/>
      <c r="GZ23" s="39"/>
      <c r="HA23" s="39"/>
      <c r="HB23" s="39"/>
    </row>
    <row r="24" spans="1:210" s="14" customFormat="1" ht="31.5" customHeight="1">
      <c r="A24" s="43" t="s">
        <v>135</v>
      </c>
      <c r="B24" s="44">
        <f aca="true" t="shared" si="14" ref="B24:W24">SUM(B6:B23)</f>
        <v>13546.103952137475</v>
      </c>
      <c r="C24" s="44">
        <f aca="true" t="shared" si="15" ref="C24:L24">SUM(C6:C23)</f>
        <v>103016.06523630426</v>
      </c>
      <c r="D24" s="44">
        <f t="shared" si="15"/>
        <v>28690.477925846746</v>
      </c>
      <c r="E24" s="44">
        <f t="shared" si="15"/>
        <v>326829.97882272897</v>
      </c>
      <c r="F24" s="45">
        <f t="shared" si="15"/>
        <v>29899</v>
      </c>
      <c r="G24" s="44">
        <f t="shared" si="15"/>
        <v>31637.026177999996</v>
      </c>
      <c r="H24" s="44">
        <f t="shared" si="15"/>
        <v>143730.756293</v>
      </c>
      <c r="I24" s="44">
        <f t="shared" si="15"/>
        <v>2269.9375770157885</v>
      </c>
      <c r="J24" s="44">
        <f t="shared" si="15"/>
        <v>35540.49145056667</v>
      </c>
      <c r="K24" s="44">
        <f t="shared" si="15"/>
        <v>73327.30563300003</v>
      </c>
      <c r="L24" s="44">
        <f t="shared" si="15"/>
        <v>595792.8689636</v>
      </c>
      <c r="M24" s="44">
        <f t="shared" si="14"/>
        <v>775.0799999999999</v>
      </c>
      <c r="N24" s="44">
        <f t="shared" si="14"/>
        <v>26676.429999999993</v>
      </c>
      <c r="O24" s="44">
        <f t="shared" si="14"/>
        <v>7090.35</v>
      </c>
      <c r="P24" s="44">
        <f t="shared" si="14"/>
        <v>96789.64999999997</v>
      </c>
      <c r="Q24" s="45">
        <f t="shared" si="14"/>
        <v>5834</v>
      </c>
      <c r="R24" s="44">
        <f t="shared" si="14"/>
        <v>128.9199999999999</v>
      </c>
      <c r="S24" s="44">
        <f t="shared" si="14"/>
        <v>6347.6799999999985</v>
      </c>
      <c r="T24" s="44">
        <f t="shared" si="14"/>
        <v>-135.16000000000008</v>
      </c>
      <c r="U24" s="44">
        <f t="shared" si="14"/>
        <v>5859.779999999999</v>
      </c>
      <c r="V24" s="44">
        <f t="shared" si="14"/>
        <v>7859.19</v>
      </c>
      <c r="W24" s="44">
        <f t="shared" si="14"/>
        <v>135673.53999999998</v>
      </c>
      <c r="X24" s="44">
        <f aca="true" t="shared" si="16" ref="X24:AI24">SUM(X6:X23)</f>
        <v>704.2369540000001</v>
      </c>
      <c r="Y24" s="44">
        <f t="shared" si="16"/>
        <v>8610.289708</v>
      </c>
      <c r="Z24" s="44">
        <f t="shared" si="16"/>
        <v>4977.860766000001</v>
      </c>
      <c r="AA24" s="44">
        <f t="shared" si="16"/>
        <v>64087.7937836</v>
      </c>
      <c r="AB24" s="45">
        <f t="shared" si="16"/>
        <v>3559</v>
      </c>
      <c r="AC24" s="44">
        <f t="shared" si="16"/>
        <v>0</v>
      </c>
      <c r="AD24" s="44">
        <f t="shared" si="16"/>
        <v>0</v>
      </c>
      <c r="AE24" s="44">
        <f t="shared" si="16"/>
        <v>176.48200699999998</v>
      </c>
      <c r="AF24" s="44">
        <f t="shared" si="16"/>
        <v>1519.7505200000005</v>
      </c>
      <c r="AG24" s="44">
        <f t="shared" si="16"/>
        <v>5858.579727</v>
      </c>
      <c r="AH24" s="44">
        <f t="shared" si="16"/>
        <v>83229.8511726</v>
      </c>
      <c r="AI24" s="44">
        <f t="shared" si="16"/>
        <v>975.2670471374732</v>
      </c>
      <c r="AJ24" s="44">
        <f aca="true" t="shared" si="17" ref="AJ24:BO24">SUM(AJ6:AJ23)</f>
        <v>9520.817035304266</v>
      </c>
      <c r="AK24" s="44">
        <f t="shared" si="17"/>
        <v>3720.933841846738</v>
      </c>
      <c r="AL24" s="44">
        <f t="shared" si="17"/>
        <v>40795.94199012907</v>
      </c>
      <c r="AM24" s="45">
        <f t="shared" si="17"/>
        <v>3616</v>
      </c>
      <c r="AN24" s="44">
        <f t="shared" si="17"/>
        <v>0</v>
      </c>
      <c r="AO24" s="44">
        <f t="shared" si="17"/>
        <v>0</v>
      </c>
      <c r="AP24" s="44">
        <f t="shared" si="17"/>
        <v>1052.3591110157893</v>
      </c>
      <c r="AQ24" s="44">
        <f t="shared" si="17"/>
        <v>8620.78097456666</v>
      </c>
      <c r="AR24" s="44">
        <f t="shared" si="17"/>
        <v>5748.5599999999995</v>
      </c>
      <c r="AS24" s="44">
        <f t="shared" si="17"/>
        <v>58937.54000000002</v>
      </c>
      <c r="AT24" s="44">
        <f t="shared" si="17"/>
        <v>264.835506</v>
      </c>
      <c r="AU24" s="44">
        <f t="shared" si="17"/>
        <v>3742.105459</v>
      </c>
      <c r="AV24" s="44">
        <f t="shared" si="17"/>
        <v>2526.529304</v>
      </c>
      <c r="AW24" s="44">
        <f t="shared" si="17"/>
        <v>23251.830584</v>
      </c>
      <c r="AX24" s="45">
        <f t="shared" si="17"/>
        <v>1845</v>
      </c>
      <c r="AY24" s="44">
        <f t="shared" si="17"/>
        <v>419</v>
      </c>
      <c r="AZ24" s="44">
        <f t="shared" si="17"/>
        <v>564.96153</v>
      </c>
      <c r="BA24" s="44">
        <f t="shared" si="17"/>
        <v>18.007664</v>
      </c>
      <c r="BB24" s="44">
        <f t="shared" si="17"/>
        <v>234.446875</v>
      </c>
      <c r="BC24" s="44">
        <f t="shared" si="17"/>
        <v>3228.372474</v>
      </c>
      <c r="BD24" s="44">
        <f t="shared" si="17"/>
        <v>27793.344447999996</v>
      </c>
      <c r="BE24" s="44">
        <f t="shared" si="17"/>
        <v>186.90000000000003</v>
      </c>
      <c r="BF24" s="44">
        <f t="shared" si="17"/>
        <v>2593.15</v>
      </c>
      <c r="BG24" s="44">
        <f t="shared" si="17"/>
        <v>893.1500000000001</v>
      </c>
      <c r="BH24" s="44">
        <f t="shared" si="17"/>
        <v>10850.89</v>
      </c>
      <c r="BI24" s="45">
        <f t="shared" si="17"/>
        <v>2635</v>
      </c>
      <c r="BJ24" s="44">
        <f t="shared" si="17"/>
        <v>0.1</v>
      </c>
      <c r="BK24" s="44">
        <f t="shared" si="17"/>
        <v>300.31</v>
      </c>
      <c r="BL24" s="44">
        <f t="shared" si="17"/>
        <v>82.8</v>
      </c>
      <c r="BM24" s="44">
        <f t="shared" si="17"/>
        <v>1372.6</v>
      </c>
      <c r="BN24" s="44">
        <f t="shared" si="17"/>
        <v>1162.9499999999998</v>
      </c>
      <c r="BO24" s="44">
        <f t="shared" si="17"/>
        <v>15116.95</v>
      </c>
      <c r="BP24" s="44">
        <f aca="true" t="shared" si="18" ref="BP24:CU24">SUM(BP6:BP23)</f>
        <v>336.004831000002</v>
      </c>
      <c r="BQ24" s="44">
        <f t="shared" si="18"/>
        <v>11189.149993000003</v>
      </c>
      <c r="BR24" s="44">
        <f t="shared" si="18"/>
        <v>1887.8045690000072</v>
      </c>
      <c r="BS24" s="44">
        <f t="shared" si="18"/>
        <v>40241.62177100001</v>
      </c>
      <c r="BT24" s="45">
        <f t="shared" si="18"/>
        <v>4450</v>
      </c>
      <c r="BU24" s="44">
        <f t="shared" si="18"/>
        <v>447.7734010000003</v>
      </c>
      <c r="BV24" s="44">
        <f t="shared" si="18"/>
        <v>6926.057460000002</v>
      </c>
      <c r="BW24" s="44">
        <f t="shared" si="18"/>
        <v>91.48113799999999</v>
      </c>
      <c r="BX24" s="44">
        <f t="shared" si="18"/>
        <v>696.65577</v>
      </c>
      <c r="BY24" s="44">
        <f t="shared" si="18"/>
        <v>2763.063939000009</v>
      </c>
      <c r="BZ24" s="44">
        <f t="shared" si="18"/>
        <v>59053.48499400001</v>
      </c>
      <c r="CA24" s="44">
        <f t="shared" si="18"/>
        <v>30.839999999999996</v>
      </c>
      <c r="CB24" s="44">
        <f t="shared" si="18"/>
        <v>468.58000000000004</v>
      </c>
      <c r="CC24" s="44">
        <f t="shared" si="18"/>
        <v>287.21000000000004</v>
      </c>
      <c r="CD24" s="44">
        <f t="shared" si="18"/>
        <v>3377.3499999999995</v>
      </c>
      <c r="CE24" s="45">
        <f t="shared" si="18"/>
        <v>197</v>
      </c>
      <c r="CF24" s="44">
        <f t="shared" si="18"/>
        <v>0</v>
      </c>
      <c r="CG24" s="44">
        <f t="shared" si="18"/>
        <v>0</v>
      </c>
      <c r="CH24" s="44">
        <f t="shared" si="18"/>
        <v>0</v>
      </c>
      <c r="CI24" s="44">
        <f t="shared" si="18"/>
        <v>0</v>
      </c>
      <c r="CJ24" s="44">
        <f t="shared" si="18"/>
        <v>318.05</v>
      </c>
      <c r="CK24" s="44">
        <f t="shared" si="18"/>
        <v>3845.9300000000003</v>
      </c>
      <c r="CL24" s="44">
        <f t="shared" si="18"/>
        <v>76.03999999999999</v>
      </c>
      <c r="CM24" s="44">
        <f t="shared" si="18"/>
        <v>704.11</v>
      </c>
      <c r="CN24" s="44">
        <f t="shared" si="18"/>
        <v>298.67</v>
      </c>
      <c r="CO24" s="44">
        <f t="shared" si="18"/>
        <v>3633.06</v>
      </c>
      <c r="CP24" s="45">
        <f t="shared" si="18"/>
        <v>418</v>
      </c>
      <c r="CQ24" s="44">
        <f t="shared" si="18"/>
        <v>62.92</v>
      </c>
      <c r="CR24" s="44">
        <f t="shared" si="18"/>
        <v>410.73</v>
      </c>
      <c r="CS24" s="44">
        <f t="shared" si="18"/>
        <v>0.2</v>
      </c>
      <c r="CT24" s="44">
        <f t="shared" si="18"/>
        <v>5.27</v>
      </c>
      <c r="CU24" s="44">
        <f t="shared" si="18"/>
        <v>437.83</v>
      </c>
      <c r="CV24" s="44">
        <f aca="true" t="shared" si="19" ref="CV24:EA24">SUM(CV6:CV23)</f>
        <v>4753.17</v>
      </c>
      <c r="CW24" s="44">
        <f t="shared" si="19"/>
        <v>7507.014566999999</v>
      </c>
      <c r="CX24" s="44">
        <f t="shared" si="19"/>
        <v>14436.689549</v>
      </c>
      <c r="CY24" s="44">
        <f t="shared" si="19"/>
        <v>2237.9920429999997</v>
      </c>
      <c r="CZ24" s="44">
        <f t="shared" si="19"/>
        <v>4449.237009999999</v>
      </c>
      <c r="DA24" s="45">
        <f t="shared" si="19"/>
        <v>1619</v>
      </c>
      <c r="DB24" s="44">
        <f t="shared" si="19"/>
        <v>25805.292041999997</v>
      </c>
      <c r="DC24" s="44">
        <f t="shared" si="19"/>
        <v>51436.818488</v>
      </c>
      <c r="DD24" s="44">
        <f t="shared" si="19"/>
        <v>894.5939370000001</v>
      </c>
      <c r="DE24" s="44">
        <f t="shared" si="19"/>
        <v>1746.941994</v>
      </c>
      <c r="DF24" s="44">
        <f t="shared" si="19"/>
        <v>36444.89258899999</v>
      </c>
      <c r="DG24" s="44">
        <f t="shared" si="19"/>
        <v>72069.68704100001</v>
      </c>
      <c r="DH24" s="44">
        <f t="shared" si="19"/>
        <v>55.27</v>
      </c>
      <c r="DI24" s="44">
        <f t="shared" si="19"/>
        <v>716.26</v>
      </c>
      <c r="DJ24" s="44">
        <f t="shared" si="19"/>
        <v>125.50000000000003</v>
      </c>
      <c r="DK24" s="44">
        <f t="shared" si="19"/>
        <v>2046.4</v>
      </c>
      <c r="DL24" s="45">
        <f t="shared" si="19"/>
        <v>737</v>
      </c>
      <c r="DM24" s="44">
        <f t="shared" si="19"/>
        <v>19.2</v>
      </c>
      <c r="DN24" s="44">
        <f t="shared" si="19"/>
        <v>367.39</v>
      </c>
      <c r="DO24" s="44">
        <f t="shared" si="19"/>
        <v>30.25</v>
      </c>
      <c r="DP24" s="44">
        <f t="shared" si="19"/>
        <v>314.26</v>
      </c>
      <c r="DQ24" s="44">
        <f t="shared" si="19"/>
        <v>230.22000000000006</v>
      </c>
      <c r="DR24" s="44">
        <f t="shared" si="19"/>
        <v>3444.31</v>
      </c>
      <c r="DS24" s="44">
        <f t="shared" si="19"/>
        <v>377.38699999999994</v>
      </c>
      <c r="DT24" s="44">
        <f t="shared" si="19"/>
        <v>1653.2322599999998</v>
      </c>
      <c r="DU24" s="44">
        <f t="shared" si="19"/>
        <v>855.7107</v>
      </c>
      <c r="DV24" s="44">
        <f t="shared" si="19"/>
        <v>7146.1123</v>
      </c>
      <c r="DW24" s="45">
        <f t="shared" si="19"/>
        <v>1236</v>
      </c>
      <c r="DX24" s="44">
        <f t="shared" si="19"/>
        <v>370.56</v>
      </c>
      <c r="DY24" s="44">
        <f t="shared" si="19"/>
        <v>21257.62</v>
      </c>
      <c r="DZ24" s="44">
        <f t="shared" si="19"/>
        <v>27.91</v>
      </c>
      <c r="EA24" s="44">
        <f t="shared" si="19"/>
        <v>200.31</v>
      </c>
      <c r="EB24" s="44">
        <f aca="true" t="shared" si="20" ref="EB24:FG24">SUM(EB6:EB23)</f>
        <v>1631.5677</v>
      </c>
      <c r="EC24" s="44">
        <f t="shared" si="20"/>
        <v>30257.274559999998</v>
      </c>
      <c r="ED24" s="44">
        <f t="shared" si="20"/>
        <v>85.89999999999999</v>
      </c>
      <c r="EE24" s="44">
        <f t="shared" si="20"/>
        <v>766.9300000000001</v>
      </c>
      <c r="EF24" s="44">
        <f t="shared" si="20"/>
        <v>472.84000000000003</v>
      </c>
      <c r="EG24" s="44">
        <f t="shared" si="20"/>
        <v>4082.96</v>
      </c>
      <c r="EH24" s="45">
        <f t="shared" si="20"/>
        <v>406</v>
      </c>
      <c r="EI24" s="44">
        <f t="shared" si="20"/>
        <v>0</v>
      </c>
      <c r="EJ24" s="44">
        <f t="shared" si="20"/>
        <v>0</v>
      </c>
      <c r="EK24" s="44">
        <f t="shared" si="20"/>
        <v>2.05</v>
      </c>
      <c r="EL24" s="44">
        <f t="shared" si="20"/>
        <v>11.35</v>
      </c>
      <c r="EM24" s="44">
        <f t="shared" si="20"/>
        <v>560.79</v>
      </c>
      <c r="EN24" s="44">
        <f t="shared" si="20"/>
        <v>4861.240000000001</v>
      </c>
      <c r="EO24" s="44">
        <f t="shared" si="20"/>
        <v>47.24</v>
      </c>
      <c r="EP24" s="44">
        <f t="shared" si="20"/>
        <v>843.98</v>
      </c>
      <c r="EQ24" s="44">
        <f t="shared" si="20"/>
        <v>127.9</v>
      </c>
      <c r="ER24" s="44">
        <f t="shared" si="20"/>
        <v>911.0999999999999</v>
      </c>
      <c r="ES24" s="45">
        <f t="shared" si="20"/>
        <v>343</v>
      </c>
      <c r="ET24" s="44">
        <f t="shared" si="20"/>
        <v>281.54</v>
      </c>
      <c r="EU24" s="44">
        <f t="shared" si="20"/>
        <v>7914.65</v>
      </c>
      <c r="EV24" s="44">
        <f t="shared" si="20"/>
        <v>0</v>
      </c>
      <c r="EW24" s="44">
        <f t="shared" si="20"/>
        <v>0</v>
      </c>
      <c r="EX24" s="44">
        <f t="shared" si="20"/>
        <v>456.68</v>
      </c>
      <c r="EY24" s="44">
        <f t="shared" si="20"/>
        <v>9669.73</v>
      </c>
      <c r="EZ24" s="44">
        <f t="shared" si="20"/>
        <v>36.72</v>
      </c>
      <c r="FA24" s="44">
        <f t="shared" si="20"/>
        <v>610.59</v>
      </c>
      <c r="FB24" s="44">
        <f t="shared" si="20"/>
        <v>275.45</v>
      </c>
      <c r="FC24" s="44">
        <f t="shared" si="20"/>
        <v>2406.16</v>
      </c>
      <c r="FD24" s="45">
        <f t="shared" si="20"/>
        <v>502</v>
      </c>
      <c r="FE24" s="44">
        <f t="shared" si="20"/>
        <v>13.35</v>
      </c>
      <c r="FF24" s="44">
        <f t="shared" si="20"/>
        <v>729.34</v>
      </c>
      <c r="FG24" s="44">
        <f t="shared" si="20"/>
        <v>13.47</v>
      </c>
      <c r="FH24" s="44">
        <f aca="true" t="shared" si="21" ref="FH24:HB24">SUM(FH6:FH23)</f>
        <v>14850</v>
      </c>
      <c r="FI24" s="44">
        <f t="shared" si="21"/>
        <v>338.99</v>
      </c>
      <c r="FJ24" s="44">
        <f t="shared" si="21"/>
        <v>18596.09</v>
      </c>
      <c r="FK24" s="44">
        <f t="shared" si="21"/>
        <v>1940.3300000000002</v>
      </c>
      <c r="FL24" s="44">
        <f t="shared" si="21"/>
        <v>19252.24</v>
      </c>
      <c r="FM24" s="44">
        <f t="shared" si="21"/>
        <v>2816.2400000000002</v>
      </c>
      <c r="FN24" s="44">
        <f t="shared" si="21"/>
        <v>22336.440000000002</v>
      </c>
      <c r="FO24" s="45">
        <f t="shared" si="21"/>
        <v>2369</v>
      </c>
      <c r="FP24" s="44">
        <f t="shared" si="21"/>
        <v>3819.040000000001</v>
      </c>
      <c r="FQ24" s="44">
        <f t="shared" si="21"/>
        <v>43949.24</v>
      </c>
      <c r="FR24" s="44">
        <f t="shared" si="21"/>
        <v>13.17</v>
      </c>
      <c r="FS24" s="44">
        <f t="shared" si="21"/>
        <v>84.77</v>
      </c>
      <c r="FT24" s="44">
        <f t="shared" si="21"/>
        <v>5772.540000000001</v>
      </c>
      <c r="FU24" s="44">
        <f t="shared" si="21"/>
        <v>63286.24999999999</v>
      </c>
      <c r="FV24" s="44">
        <f t="shared" si="21"/>
        <v>102.26</v>
      </c>
      <c r="FW24" s="44">
        <f t="shared" si="21"/>
        <v>887.8</v>
      </c>
      <c r="FX24" s="44">
        <f t="shared" si="21"/>
        <v>0</v>
      </c>
      <c r="FY24" s="44">
        <f t="shared" si="21"/>
        <v>0</v>
      </c>
      <c r="FZ24" s="45">
        <f t="shared" si="21"/>
        <v>0</v>
      </c>
      <c r="GA24" s="44">
        <f t="shared" si="21"/>
        <v>0</v>
      </c>
      <c r="GB24" s="44">
        <f t="shared" si="21"/>
        <v>0</v>
      </c>
      <c r="GC24" s="44">
        <f t="shared" si="21"/>
        <v>2.32</v>
      </c>
      <c r="GD24" s="44">
        <f t="shared" si="21"/>
        <v>15.14</v>
      </c>
      <c r="GE24" s="44">
        <f t="shared" si="21"/>
        <v>104.58</v>
      </c>
      <c r="GF24" s="44">
        <f t="shared" si="21"/>
        <v>902.94</v>
      </c>
      <c r="GG24" s="44">
        <f t="shared" si="21"/>
        <v>0</v>
      </c>
      <c r="GH24" s="44">
        <f t="shared" si="21"/>
        <v>0</v>
      </c>
      <c r="GI24" s="44">
        <f t="shared" si="21"/>
        <v>0</v>
      </c>
      <c r="GJ24" s="44">
        <f t="shared" si="21"/>
        <v>0</v>
      </c>
      <c r="GK24" s="45">
        <f t="shared" si="21"/>
        <v>0</v>
      </c>
      <c r="GL24" s="44">
        <f t="shared" si="21"/>
        <v>100.02409</v>
      </c>
      <c r="GM24" s="44">
        <f t="shared" si="21"/>
        <v>111.642251</v>
      </c>
      <c r="GN24" s="44">
        <f t="shared" si="21"/>
        <v>0.00372</v>
      </c>
      <c r="GO24" s="44">
        <f t="shared" si="21"/>
        <v>0.025117</v>
      </c>
      <c r="GP24" s="44">
        <f t="shared" si="21"/>
        <v>100.02781</v>
      </c>
      <c r="GQ24" s="44">
        <f t="shared" si="21"/>
        <v>111.667368</v>
      </c>
      <c r="GR24" s="44">
        <f t="shared" si="21"/>
        <v>44.778047</v>
      </c>
      <c r="GS24" s="44">
        <f t="shared" si="21"/>
        <v>343.711232</v>
      </c>
      <c r="GT24" s="44">
        <f t="shared" si="21"/>
        <v>96.336702</v>
      </c>
      <c r="GU24" s="44">
        <f t="shared" si="21"/>
        <v>423.431384</v>
      </c>
      <c r="GV24" s="45">
        <f t="shared" si="21"/>
        <v>133</v>
      </c>
      <c r="GW24" s="44">
        <f t="shared" si="21"/>
        <v>169.306645</v>
      </c>
      <c r="GX24" s="44">
        <f t="shared" si="21"/>
        <v>3414.316564</v>
      </c>
      <c r="GY24" s="44">
        <f t="shared" si="21"/>
        <v>0</v>
      </c>
      <c r="GZ24" s="44">
        <f t="shared" si="21"/>
        <v>8.4102</v>
      </c>
      <c r="HA24" s="44">
        <f t="shared" si="21"/>
        <v>310.421394</v>
      </c>
      <c r="HB24" s="44">
        <f t="shared" si="21"/>
        <v>4189.86938</v>
      </c>
    </row>
    <row r="25" spans="1:19" ht="14.25">
      <c r="A25" s="11"/>
      <c r="B25" s="11"/>
      <c r="C25" s="11"/>
      <c r="D25" s="11"/>
      <c r="E25" s="11"/>
      <c r="F25" s="46"/>
      <c r="G25" s="47"/>
      <c r="H25" s="11"/>
      <c r="I25" s="11"/>
      <c r="J25" s="11"/>
      <c r="K25" s="11"/>
      <c r="L25" s="54"/>
      <c r="M25" s="54"/>
      <c r="N25" s="11"/>
      <c r="O25" s="11"/>
      <c r="P25" s="11"/>
      <c r="Q25" s="58"/>
      <c r="R25" s="11"/>
      <c r="S25" s="11"/>
    </row>
    <row r="26" spans="1:19" ht="14.25">
      <c r="A26" s="11"/>
      <c r="B26" s="48"/>
      <c r="C26" s="48"/>
      <c r="D26" s="48"/>
      <c r="E26" s="48"/>
      <c r="F26" s="46"/>
      <c r="G26" s="48"/>
      <c r="H26" s="48"/>
      <c r="I26" s="48"/>
      <c r="J26" s="48"/>
      <c r="K26" s="48"/>
      <c r="L26" s="54"/>
      <c r="M26" s="54"/>
      <c r="N26" s="11"/>
      <c r="O26" s="11"/>
      <c r="P26" s="11"/>
      <c r="Q26" s="58"/>
      <c r="R26" s="11"/>
      <c r="S26" s="11"/>
    </row>
    <row r="27" spans="1:19" ht="14.25">
      <c r="A27" s="11"/>
      <c r="B27" s="11"/>
      <c r="C27" s="11"/>
      <c r="D27" s="11"/>
      <c r="E27" s="11"/>
      <c r="F27" s="46"/>
      <c r="G27" s="47"/>
      <c r="H27" s="11"/>
      <c r="I27" s="11"/>
      <c r="J27" s="11"/>
      <c r="K27" s="11"/>
      <c r="L27" s="54"/>
      <c r="M27" s="54"/>
      <c r="N27" s="11"/>
      <c r="O27" s="11"/>
      <c r="P27" s="11"/>
      <c r="Q27" s="58"/>
      <c r="R27" s="11"/>
      <c r="S27" s="11"/>
    </row>
    <row r="28" spans="1:19" ht="14.25">
      <c r="A28" s="11"/>
      <c r="B28" s="11"/>
      <c r="C28" s="11"/>
      <c r="D28" s="11"/>
      <c r="E28" s="11"/>
      <c r="F28" s="46"/>
      <c r="G28" s="47"/>
      <c r="H28" s="11"/>
      <c r="I28" s="11"/>
      <c r="J28" s="11"/>
      <c r="K28" s="11"/>
      <c r="L28" s="54"/>
      <c r="M28" s="54"/>
      <c r="N28" s="11"/>
      <c r="O28" s="11"/>
      <c r="P28" s="11"/>
      <c r="Q28" s="58"/>
      <c r="R28" s="11"/>
      <c r="S28" s="11"/>
    </row>
    <row r="29" spans="1:19" ht="14.25">
      <c r="A29" s="11"/>
      <c r="B29" s="11"/>
      <c r="C29" s="11"/>
      <c r="D29" s="11"/>
      <c r="E29" s="11"/>
      <c r="F29" s="46"/>
      <c r="G29" s="47"/>
      <c r="H29" s="11"/>
      <c r="I29" s="11"/>
      <c r="J29" s="11"/>
      <c r="K29" s="11"/>
      <c r="L29" s="54"/>
      <c r="M29" s="54"/>
      <c r="N29" s="11"/>
      <c r="O29" s="11"/>
      <c r="P29" s="11"/>
      <c r="Q29" s="58"/>
      <c r="R29" s="11"/>
      <c r="S29" s="11"/>
    </row>
    <row r="30" spans="1:19" ht="14.25">
      <c r="A30" s="11"/>
      <c r="B30" s="11"/>
      <c r="C30" s="11"/>
      <c r="D30" s="11"/>
      <c r="E30" s="11"/>
      <c r="F30" s="46"/>
      <c r="G30" s="47"/>
      <c r="H30" s="11"/>
      <c r="I30" s="11"/>
      <c r="J30" s="11"/>
      <c r="K30" s="11"/>
      <c r="L30" s="54"/>
      <c r="M30" s="54"/>
      <c r="N30" s="11"/>
      <c r="O30" s="11"/>
      <c r="P30" s="11"/>
      <c r="Q30" s="58"/>
      <c r="R30" s="11"/>
      <c r="S30" s="11"/>
    </row>
    <row r="31" spans="1:19" ht="14.25">
      <c r="A31" s="11"/>
      <c r="B31" s="11"/>
      <c r="C31" s="11"/>
      <c r="D31" s="11"/>
      <c r="E31" s="11"/>
      <c r="F31" s="46"/>
      <c r="G31" s="47"/>
      <c r="H31" s="11"/>
      <c r="I31" s="11"/>
      <c r="J31" s="11"/>
      <c r="K31" s="11"/>
      <c r="L31" s="54"/>
      <c r="M31" s="54"/>
      <c r="N31" s="11"/>
      <c r="O31" s="11"/>
      <c r="P31" s="11"/>
      <c r="Q31" s="58"/>
      <c r="R31" s="11"/>
      <c r="S31" s="11"/>
    </row>
    <row r="32" spans="2:9" ht="14.25">
      <c r="B32" s="11"/>
      <c r="C32" s="11"/>
      <c r="D32" s="11"/>
      <c r="E32" s="11"/>
      <c r="F32" s="46"/>
      <c r="G32" s="47"/>
      <c r="H32" s="11"/>
      <c r="I32" s="11"/>
    </row>
    <row r="33" spans="2:9" ht="14.25">
      <c r="B33" s="11"/>
      <c r="C33" s="11"/>
      <c r="D33" s="11"/>
      <c r="E33" s="11"/>
      <c r="F33" s="46"/>
      <c r="G33" s="47"/>
      <c r="H33" s="11"/>
      <c r="I33" s="11"/>
    </row>
    <row r="34" spans="4:9" ht="14.25">
      <c r="D34" s="11"/>
      <c r="E34" s="11"/>
      <c r="F34" s="46"/>
      <c r="G34" s="47"/>
      <c r="H34" s="11"/>
      <c r="I34" s="11"/>
    </row>
    <row r="36" ht="14.25">
      <c r="X36" s="59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136</v>
      </c>
      <c r="B1" s="4" t="s">
        <v>137</v>
      </c>
      <c r="C1" s="4" t="s">
        <v>138</v>
      </c>
      <c r="D1" s="2" t="s">
        <v>139</v>
      </c>
    </row>
    <row r="2" spans="1:4" ht="14.25">
      <c r="A2" s="6" t="s">
        <v>33</v>
      </c>
      <c r="B2" s="4">
        <f>'产险渠道报表1'!C9</f>
        <v>195378.31999999998</v>
      </c>
      <c r="C2" s="4">
        <f>'产险县域2'!M25</f>
        <v>195378.31000000003</v>
      </c>
      <c r="D2" s="2">
        <f>B2/B$19</f>
        <v>0.5989001650150808</v>
      </c>
    </row>
    <row r="3" spans="1:4" ht="14.25">
      <c r="A3" s="6" t="s">
        <v>34</v>
      </c>
      <c r="B3" s="4">
        <f>'产险渠道报表1'!C10</f>
        <v>24723.229412999895</v>
      </c>
      <c r="C3" s="4">
        <f>'产险县域2'!W25</f>
        <v>24723.2297799999</v>
      </c>
      <c r="D3" s="2">
        <f aca="true" t="shared" si="0" ref="D3:D19">B3/B$19</f>
        <v>0.07578500099269632</v>
      </c>
    </row>
    <row r="4" spans="1:4" ht="14.25">
      <c r="A4" s="6" t="s">
        <v>35</v>
      </c>
      <c r="B4" s="4">
        <f>'产险渠道报表1'!C11</f>
        <v>41735.72079467923</v>
      </c>
      <c r="C4" s="4">
        <f>'产险县域2'!AG25</f>
        <v>41735.72079467922</v>
      </c>
      <c r="D4" s="2">
        <f t="shared" si="0"/>
        <v>0.12793400040985475</v>
      </c>
    </row>
    <row r="5" spans="1:4" ht="14.25">
      <c r="A5" s="6" t="s">
        <v>36</v>
      </c>
      <c r="B5" s="4">
        <f>'产险渠道报表1'!C12</f>
        <v>2287.39</v>
      </c>
      <c r="C5" s="4">
        <f>'产险县域2'!AQ25</f>
        <v>2287.39</v>
      </c>
      <c r="D5" s="2">
        <f t="shared" si="0"/>
        <v>0.007011618527858391</v>
      </c>
    </row>
    <row r="6" spans="1:4" ht="14.25">
      <c r="A6" s="6" t="s">
        <v>37</v>
      </c>
      <c r="B6" s="4">
        <f>'产险渠道报表1'!C13</f>
        <v>11411.3223</v>
      </c>
      <c r="C6" s="4">
        <f>'产险县域2'!BA25</f>
        <v>11411.322499999998</v>
      </c>
      <c r="D6" s="2">
        <f t="shared" si="0"/>
        <v>0.0349795351322003</v>
      </c>
    </row>
    <row r="7" spans="1:4" ht="14.25">
      <c r="A7" s="6" t="s">
        <v>38</v>
      </c>
      <c r="B7" s="4">
        <f>'产险渠道报表1'!C14</f>
        <v>2213.4900000000002</v>
      </c>
      <c r="C7" s="4">
        <f>'产险县域2'!BK25</f>
        <v>2213.49</v>
      </c>
      <c r="D7" s="2">
        <f t="shared" si="0"/>
        <v>0.006785090209902672</v>
      </c>
    </row>
    <row r="8" spans="1:4" ht="14.25">
      <c r="A8" s="6" t="s">
        <v>39</v>
      </c>
      <c r="B8" s="4">
        <f>'产险渠道报表1'!C15</f>
        <v>3057.3677869999997</v>
      </c>
      <c r="C8" s="4">
        <f>'产险县域2'!BU25</f>
        <v>3059.482619999998</v>
      </c>
      <c r="D8" s="2">
        <f t="shared" si="0"/>
        <v>0.009371859027890568</v>
      </c>
    </row>
    <row r="9" spans="1:4" ht="14.25">
      <c r="A9" s="6" t="s">
        <v>40</v>
      </c>
      <c r="B9" s="4">
        <f>'产险渠道报表1'!C16</f>
        <v>229.31</v>
      </c>
      <c r="C9" s="4">
        <f>'产险县域2'!CE25</f>
        <v>229.96</v>
      </c>
      <c r="D9" s="2">
        <f t="shared" si="0"/>
        <v>0.0007029121595456865</v>
      </c>
    </row>
    <row r="10" spans="1:4" ht="14.25">
      <c r="A10" s="6" t="s">
        <v>41</v>
      </c>
      <c r="B10" s="4">
        <f>'产险渠道报表1'!C17</f>
        <v>7418.638099999999</v>
      </c>
      <c r="C10" s="4">
        <f>'产险县域2'!CY25</f>
        <v>7418.6276</v>
      </c>
      <c r="D10" s="2">
        <f t="shared" si="0"/>
        <v>0.02274061718965116</v>
      </c>
    </row>
    <row r="11" spans="1:4" ht="14.25">
      <c r="A11" s="6" t="s">
        <v>42</v>
      </c>
      <c r="B11" s="4">
        <f>'产险渠道报表1'!C18</f>
        <v>23041.82553399989</v>
      </c>
      <c r="C11" s="4">
        <f>'产险县域2'!CO25</f>
        <v>23041.825534</v>
      </c>
      <c r="D11" s="2">
        <f t="shared" si="0"/>
        <v>0.07063093343499544</v>
      </c>
    </row>
    <row r="12" spans="1:4" ht="14.25">
      <c r="A12" s="6" t="s">
        <v>43</v>
      </c>
      <c r="B12" s="4">
        <f>'产险渠道报表1'!C19</f>
        <v>554.62</v>
      </c>
      <c r="C12" s="4">
        <f>'产险县域2'!DI25</f>
        <v>554.62</v>
      </c>
      <c r="D12" s="2">
        <f t="shared" si="0"/>
        <v>0.001700096558925597</v>
      </c>
    </row>
    <row r="13" spans="1:4" ht="14.25">
      <c r="A13" s="6" t="s">
        <v>44</v>
      </c>
      <c r="B13" s="4">
        <f>'产险渠道报表1'!C20</f>
        <v>622.4399999999999</v>
      </c>
      <c r="C13" s="4">
        <f>'产险县域2'!DS25</f>
        <v>622.44</v>
      </c>
      <c r="D13" s="2">
        <f t="shared" si="0"/>
        <v>0.0019079876350251495</v>
      </c>
    </row>
    <row r="14" spans="1:4" ht="14.25">
      <c r="A14" s="6" t="s">
        <v>45</v>
      </c>
      <c r="B14" s="4">
        <f>'产险渠道报表1'!C21</f>
        <v>482.654915</v>
      </c>
      <c r="C14" s="4">
        <f>'产险县域2'!EC25</f>
        <v>482.654915</v>
      </c>
      <c r="D14" s="2">
        <f t="shared" si="0"/>
        <v>0.0014794994052504896</v>
      </c>
    </row>
    <row r="15" spans="1:4" ht="14.25">
      <c r="A15" s="6" t="s">
        <v>46</v>
      </c>
      <c r="B15" s="4">
        <f>'产险渠道报表1'!C22</f>
        <v>758.8300000000002</v>
      </c>
      <c r="C15" s="4">
        <f>'产险县域2'!EM25</f>
        <v>758.83</v>
      </c>
      <c r="D15" s="2">
        <f t="shared" si="0"/>
        <v>0.0023260687890979607</v>
      </c>
    </row>
    <row r="16" spans="1:4" ht="14.25">
      <c r="A16" s="6" t="s">
        <v>47</v>
      </c>
      <c r="B16" s="4">
        <f>'产险渠道报表1'!C23</f>
        <v>3526.4328835660167</v>
      </c>
      <c r="C16" s="4">
        <f>'产险县域2'!EW25</f>
        <v>3526.4328835660167</v>
      </c>
      <c r="D16" s="2">
        <f t="shared" si="0"/>
        <v>0.010809701075750343</v>
      </c>
    </row>
    <row r="17" spans="1:4" ht="14.25">
      <c r="A17" s="6" t="s">
        <v>48</v>
      </c>
      <c r="B17" s="4">
        <f>'产险渠道报表1'!C24</f>
        <v>1366.987522</v>
      </c>
      <c r="C17" s="4">
        <f>'产险县域2'!FG25</f>
        <v>1366.9875220000001</v>
      </c>
      <c r="D17" s="2">
        <f t="shared" si="0"/>
        <v>0.004190275832545578</v>
      </c>
    </row>
    <row r="18" spans="1:4" ht="14.25">
      <c r="A18" s="6" t="s">
        <v>49</v>
      </c>
      <c r="B18" s="4">
        <f>'产险渠道报表1'!C25</f>
        <v>7419.949999999999</v>
      </c>
      <c r="C18" s="4">
        <f>'产险县域2'!FQ25</f>
        <v>7419.950000000001</v>
      </c>
      <c r="D18" s="2">
        <f t="shared" si="0"/>
        <v>0.022744638603728645</v>
      </c>
    </row>
    <row r="19" spans="2:4" ht="14.25">
      <c r="B19" s="4">
        <f>SUM(B2:B18)</f>
        <v>326228.52924924507</v>
      </c>
      <c r="C19" s="4">
        <f>SUM(C2:C18)</f>
        <v>326231.27414924523</v>
      </c>
      <c r="D19" s="2">
        <f t="shared" si="0"/>
        <v>1</v>
      </c>
    </row>
    <row r="20" ht="14.25">
      <c r="C20" s="4">
        <f>B19-C19</f>
        <v>-2.7449000001652166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pane xSplit="1" ySplit="1" topLeftCell="B2" activePane="bottomRight" state="frozen"/>
      <selection pane="bottomRight" activeCell="B4" sqref="B4"/>
    </sheetView>
  </sheetViews>
  <sheetFormatPr defaultColWidth="9.00390625" defaultRowHeight="14.25"/>
  <cols>
    <col min="2" max="2" width="10.875" style="0" customWidth="1"/>
    <col min="3" max="3" width="7.375" style="0" customWidth="1"/>
    <col min="4" max="4" width="7.375" style="2" customWidth="1"/>
    <col min="5" max="5" width="9.375" style="2" customWidth="1"/>
    <col min="6" max="6" width="12.625" style="0" bestFit="1" customWidth="1"/>
    <col min="7" max="7" width="8.375" style="0" customWidth="1"/>
    <col min="8" max="8" width="11.50390625" style="0" customWidth="1"/>
    <col min="9" max="9" width="12.125" style="0" customWidth="1"/>
    <col min="10" max="10" width="12.00390625" style="0" customWidth="1"/>
  </cols>
  <sheetData>
    <row r="1" spans="1:9" ht="27">
      <c r="A1" s="3" t="s">
        <v>136</v>
      </c>
      <c r="B1" s="4" t="s">
        <v>137</v>
      </c>
      <c r="C1" t="s">
        <v>140</v>
      </c>
      <c r="D1" s="2" t="s">
        <v>139</v>
      </c>
      <c r="E1" s="2" t="s">
        <v>141</v>
      </c>
      <c r="F1" t="s">
        <v>142</v>
      </c>
      <c r="G1" t="s">
        <v>143</v>
      </c>
      <c r="H1" t="s">
        <v>144</v>
      </c>
      <c r="I1" t="s">
        <v>133</v>
      </c>
    </row>
    <row r="2" spans="1:10" ht="14.25">
      <c r="A2" s="5" t="s">
        <v>106</v>
      </c>
      <c r="B2" s="4">
        <f>'寿险报表县域1'!W24</f>
        <v>135673.53999999998</v>
      </c>
      <c r="C2" s="6">
        <f>'寿险报表县域1'!Q24</f>
        <v>5834</v>
      </c>
      <c r="D2" s="2">
        <f>B2/B$20</f>
        <v>0.22771930828243758</v>
      </c>
      <c r="E2" s="2">
        <f>C2/C$20</f>
        <v>0.19512358272851935</v>
      </c>
      <c r="F2">
        <v>127814.35</v>
      </c>
      <c r="G2">
        <v>5814</v>
      </c>
      <c r="H2" s="4">
        <f>B2-F2</f>
        <v>7859.189999999973</v>
      </c>
      <c r="I2" s="4">
        <f>'寿险报表县域1'!V24</f>
        <v>7859.19</v>
      </c>
      <c r="J2" s="4">
        <f>H2-I2</f>
        <v>-2.637534635141492E-11</v>
      </c>
    </row>
    <row r="3" spans="1:10" ht="14.25">
      <c r="A3" s="5" t="s">
        <v>107</v>
      </c>
      <c r="B3" s="4">
        <f>'寿险报表县域1'!AH24</f>
        <v>83229.8511726</v>
      </c>
      <c r="C3" s="6">
        <f>'寿险报表县域1'!AB24</f>
        <v>3559</v>
      </c>
      <c r="D3" s="2">
        <f aca="true" t="shared" si="0" ref="D3:D19">B3/B$20</f>
        <v>0.13969595056983625</v>
      </c>
      <c r="E3" s="2">
        <f aca="true" t="shared" si="1" ref="E3:E19">C3/C$20</f>
        <v>0.11903408140740493</v>
      </c>
      <c r="F3">
        <v>77371.26</v>
      </c>
      <c r="G3">
        <v>3646</v>
      </c>
      <c r="H3" s="4">
        <f aca="true" t="shared" si="2" ref="H3:H20">B3-F3</f>
        <v>5858.591172600005</v>
      </c>
      <c r="I3" s="4">
        <f>'寿险报表县域1'!AG24</f>
        <v>5858.579727</v>
      </c>
      <c r="J3" s="4">
        <f aca="true" t="shared" si="3" ref="J3:J20">H3-I3</f>
        <v>0.011445600004662992</v>
      </c>
    </row>
    <row r="4" spans="1:10" ht="14.25">
      <c r="A4" s="7" t="s">
        <v>108</v>
      </c>
      <c r="B4" s="4">
        <f>'寿险报表县域1'!AS24</f>
        <v>58937.54000000002</v>
      </c>
      <c r="C4" s="6">
        <f>'寿险报表县域1'!AM24</f>
        <v>3616</v>
      </c>
      <c r="D4" s="2">
        <f t="shared" si="0"/>
        <v>0.09892286912148458</v>
      </c>
      <c r="E4" s="2">
        <f t="shared" si="1"/>
        <v>0.12094049968226363</v>
      </c>
      <c r="F4">
        <v>53188.990000000005</v>
      </c>
      <c r="G4">
        <v>3616</v>
      </c>
      <c r="H4" s="4">
        <f t="shared" si="2"/>
        <v>5748.5500000000175</v>
      </c>
      <c r="I4" s="4">
        <f>'寿险报表县域1'!AR24</f>
        <v>5748.5599999999995</v>
      </c>
      <c r="J4" s="4">
        <f t="shared" si="3"/>
        <v>-0.009999999982028385</v>
      </c>
    </row>
    <row r="5" spans="1:10" ht="14.25">
      <c r="A5" s="7" t="s">
        <v>109</v>
      </c>
      <c r="B5" s="4">
        <f>'寿险报表县域1'!BD24</f>
        <v>27793.344447999996</v>
      </c>
      <c r="C5" s="6">
        <f>'寿险报表县域1'!AX24</f>
        <v>1845</v>
      </c>
      <c r="D5" s="2">
        <f t="shared" si="0"/>
        <v>0.04664934056083513</v>
      </c>
      <c r="E5" s="2">
        <f t="shared" si="1"/>
        <v>0.06170774942305763</v>
      </c>
      <c r="F5">
        <v>24564.971970000002</v>
      </c>
      <c r="G5">
        <v>1766</v>
      </c>
      <c r="H5" s="4">
        <f t="shared" si="2"/>
        <v>3228.372477999994</v>
      </c>
      <c r="I5" s="4">
        <f>'寿险报表县域1'!BC24</f>
        <v>3228.372474</v>
      </c>
      <c r="J5" s="4">
        <f t="shared" si="3"/>
        <v>3.999994078185409E-06</v>
      </c>
    </row>
    <row r="6" spans="1:10" ht="14.25">
      <c r="A6" s="5" t="s">
        <v>110</v>
      </c>
      <c r="B6" s="4">
        <f>'寿险报表县域1'!BO24</f>
        <v>15116.95</v>
      </c>
      <c r="C6" s="6">
        <f>'寿险报表县域1'!BI24</f>
        <v>2635</v>
      </c>
      <c r="D6" s="2">
        <f t="shared" si="0"/>
        <v>0.025372828020409844</v>
      </c>
      <c r="E6" s="2">
        <f t="shared" si="1"/>
        <v>0.08813003779390616</v>
      </c>
      <c r="F6">
        <v>13954.000000000002</v>
      </c>
      <c r="G6">
        <v>2485</v>
      </c>
      <c r="H6" s="4">
        <f t="shared" si="2"/>
        <v>1162.949999999999</v>
      </c>
      <c r="I6" s="4">
        <f>'寿险报表县域1'!BN24</f>
        <v>1162.9499999999998</v>
      </c>
      <c r="J6" s="4">
        <f t="shared" si="3"/>
        <v>0</v>
      </c>
    </row>
    <row r="7" spans="1:10" ht="14.25">
      <c r="A7" s="7" t="s">
        <v>111</v>
      </c>
      <c r="B7" s="4">
        <f>'寿险报表县域1'!BZ24</f>
        <v>59053.48499400001</v>
      </c>
      <c r="C7" s="6">
        <f>'寿险报表县域1'!BT24</f>
        <v>4450</v>
      </c>
      <c r="D7" s="2">
        <f t="shared" si="0"/>
        <v>0.09911747533454934</v>
      </c>
      <c r="E7" s="2">
        <f t="shared" si="1"/>
        <v>0.14883440917756446</v>
      </c>
      <c r="F7">
        <v>56290.421054999984</v>
      </c>
      <c r="G7">
        <v>4375</v>
      </c>
      <c r="H7" s="4">
        <f t="shared" si="2"/>
        <v>2763.0639390000288</v>
      </c>
      <c r="I7" s="4">
        <f>'寿险报表县域1'!BY24</f>
        <v>2763.063939000009</v>
      </c>
      <c r="J7" s="4">
        <f t="shared" si="3"/>
        <v>1.9554136088117957E-11</v>
      </c>
    </row>
    <row r="8" spans="1:10" ht="14.25">
      <c r="A8" s="7" t="s">
        <v>112</v>
      </c>
      <c r="B8" s="4">
        <f>'寿险报表县域1'!CK24</f>
        <v>3845.9300000000003</v>
      </c>
      <c r="C8" s="6">
        <f>'寿险报表县域1'!CE24</f>
        <v>197</v>
      </c>
      <c r="D8" s="2">
        <f t="shared" si="0"/>
        <v>0.006455146075665715</v>
      </c>
      <c r="E8" s="2">
        <f t="shared" si="1"/>
        <v>0.006588849125388809</v>
      </c>
      <c r="F8">
        <v>3469.3</v>
      </c>
      <c r="G8">
        <v>255</v>
      </c>
      <c r="H8" s="4">
        <f t="shared" si="2"/>
        <v>376.6300000000001</v>
      </c>
      <c r="I8" s="4">
        <f>'寿险报表县域1'!CJ24</f>
        <v>318.05</v>
      </c>
      <c r="J8" s="4">
        <f t="shared" si="3"/>
        <v>58.5800000000001</v>
      </c>
    </row>
    <row r="9" spans="1:10" s="1" customFormat="1" ht="14.25">
      <c r="A9" s="5" t="s">
        <v>113</v>
      </c>
      <c r="B9" s="5">
        <f>'寿险报表县域1'!CV24</f>
        <v>4753.17</v>
      </c>
      <c r="C9" s="8">
        <f>'寿险报表县域1'!CP24</f>
        <v>418</v>
      </c>
      <c r="D9" s="9">
        <f t="shared" si="0"/>
        <v>0.007977890048043517</v>
      </c>
      <c r="E9" s="9">
        <f t="shared" si="1"/>
        <v>0.013980400682297067</v>
      </c>
      <c r="F9" s="1">
        <v>4315.34</v>
      </c>
      <c r="G9" s="1">
        <v>422</v>
      </c>
      <c r="H9" s="5">
        <f t="shared" si="2"/>
        <v>437.8299999999999</v>
      </c>
      <c r="I9" s="5">
        <f>'寿险报表县域1'!CU24</f>
        <v>437.83</v>
      </c>
      <c r="J9" s="4">
        <f t="shared" si="3"/>
        <v>0</v>
      </c>
    </row>
    <row r="10" spans="1:10" s="1" customFormat="1" ht="14.25">
      <c r="A10" s="5" t="s">
        <v>114</v>
      </c>
      <c r="B10" s="5">
        <f>'寿险报表县域1'!DG24</f>
        <v>72069.68704100001</v>
      </c>
      <c r="C10" s="8">
        <f>'寿险报表县域1'!DA24</f>
        <v>1619</v>
      </c>
      <c r="D10" s="9">
        <f t="shared" si="0"/>
        <v>0.12096433306824811</v>
      </c>
      <c r="E10" s="9">
        <f t="shared" si="1"/>
        <v>0.054148968192916154</v>
      </c>
      <c r="F10" s="1">
        <v>35624.79445200001</v>
      </c>
      <c r="G10" s="1">
        <v>1442</v>
      </c>
      <c r="H10" s="5">
        <f t="shared" si="2"/>
        <v>36444.892589</v>
      </c>
      <c r="I10" s="5">
        <f>'寿险报表县域1'!DF24</f>
        <v>36444.89258899999</v>
      </c>
      <c r="J10" s="4">
        <f t="shared" si="3"/>
        <v>0</v>
      </c>
    </row>
    <row r="11" spans="1:10" s="1" customFormat="1" ht="14.25">
      <c r="A11" s="5" t="s">
        <v>115</v>
      </c>
      <c r="B11" s="5">
        <f>'寿险报表县域1'!DR24</f>
        <v>3444.31</v>
      </c>
      <c r="C11" s="8">
        <f>'寿险报表县域1'!DL24</f>
        <v>737</v>
      </c>
      <c r="D11" s="9">
        <f t="shared" si="0"/>
        <v>0.005781052744037509</v>
      </c>
      <c r="E11" s="9">
        <f t="shared" si="1"/>
        <v>0.02464965383457641</v>
      </c>
      <c r="F11" s="1">
        <v>3214.0899999999997</v>
      </c>
      <c r="G11" s="1">
        <v>727</v>
      </c>
      <c r="H11" s="5">
        <f t="shared" si="2"/>
        <v>230.22000000000025</v>
      </c>
      <c r="I11" s="5">
        <f>'寿险报表县域1'!DQ24</f>
        <v>230.22000000000006</v>
      </c>
      <c r="J11" s="4">
        <f t="shared" si="3"/>
        <v>0</v>
      </c>
    </row>
    <row r="12" spans="1:10" s="1" customFormat="1" ht="14.25">
      <c r="A12" s="5" t="s">
        <v>116</v>
      </c>
      <c r="B12" s="5">
        <f>'寿险报表县域1'!EC24</f>
        <v>30257.274559999998</v>
      </c>
      <c r="C12" s="8">
        <f>'寿险报表县域1'!DW24</f>
        <v>1236</v>
      </c>
      <c r="D12" s="9">
        <f t="shared" si="0"/>
        <v>0.05078488873596869</v>
      </c>
      <c r="E12" s="9">
        <f t="shared" si="1"/>
        <v>0.04133917522325161</v>
      </c>
      <c r="F12" s="1">
        <v>28578.956860000006</v>
      </c>
      <c r="G12" s="1">
        <v>1193</v>
      </c>
      <c r="H12" s="5">
        <f t="shared" si="2"/>
        <v>1678.3176999999923</v>
      </c>
      <c r="I12" s="5">
        <f>'寿险报表县域1'!EB24</f>
        <v>1631.5677</v>
      </c>
      <c r="J12" s="4">
        <f t="shared" si="3"/>
        <v>46.74999999999227</v>
      </c>
    </row>
    <row r="13" spans="1:10" s="1" customFormat="1" ht="14.25">
      <c r="A13" s="5" t="s">
        <v>117</v>
      </c>
      <c r="B13" s="5">
        <f>'寿险报表县域1'!EN24</f>
        <v>4861.240000000001</v>
      </c>
      <c r="C13" s="8">
        <f>'寿险报表县域1'!EH24</f>
        <v>406</v>
      </c>
      <c r="D13" s="9">
        <f t="shared" si="0"/>
        <v>0.00815927859031995</v>
      </c>
      <c r="E13" s="9">
        <f t="shared" si="1"/>
        <v>0.013579049466537343</v>
      </c>
      <c r="F13" s="1">
        <v>4285.179999999999</v>
      </c>
      <c r="G13" s="1">
        <v>401</v>
      </c>
      <c r="H13" s="5">
        <f t="shared" si="2"/>
        <v>576.0600000000013</v>
      </c>
      <c r="I13" s="5">
        <f>'寿险报表县域1'!EM24</f>
        <v>560.79</v>
      </c>
      <c r="J13" s="4">
        <f t="shared" si="3"/>
        <v>15.270000000001346</v>
      </c>
    </row>
    <row r="14" spans="1:10" s="1" customFormat="1" ht="14.25">
      <c r="A14" s="5" t="s">
        <v>118</v>
      </c>
      <c r="B14" s="5">
        <f>'寿险报表县域1'!EY24</f>
        <v>9669.73</v>
      </c>
      <c r="C14" s="8">
        <f>'寿险报表县域1'!ES24</f>
        <v>343</v>
      </c>
      <c r="D14" s="9">
        <f t="shared" si="0"/>
        <v>0.016230019699330727</v>
      </c>
      <c r="E14" s="9">
        <f t="shared" si="1"/>
        <v>0.01147195558379879</v>
      </c>
      <c r="F14" s="1">
        <v>9224.95</v>
      </c>
      <c r="G14" s="1">
        <v>317</v>
      </c>
      <c r="H14" s="5">
        <f t="shared" si="2"/>
        <v>444.77999999999884</v>
      </c>
      <c r="I14" s="5">
        <f>'寿险报表县域1'!EX24</f>
        <v>456.68</v>
      </c>
      <c r="J14" s="4">
        <f t="shared" si="3"/>
        <v>-11.900000000001171</v>
      </c>
    </row>
    <row r="15" spans="1:10" ht="14.25">
      <c r="A15" s="7" t="s">
        <v>119</v>
      </c>
      <c r="B15" s="4">
        <f>'寿险报表县域1'!FJ24</f>
        <v>18596.09</v>
      </c>
      <c r="C15" s="6">
        <f>'寿险报表县域1'!FD24</f>
        <v>502</v>
      </c>
      <c r="D15" s="2">
        <f t="shared" si="0"/>
        <v>0.03121234067864637</v>
      </c>
      <c r="E15" s="2">
        <f t="shared" si="1"/>
        <v>0.016789859192615136</v>
      </c>
      <c r="F15">
        <v>18257.1</v>
      </c>
      <c r="G15">
        <v>357</v>
      </c>
      <c r="H15" s="4">
        <f t="shared" si="2"/>
        <v>338.9900000000016</v>
      </c>
      <c r="I15" s="4">
        <f>'寿险报表县域1'!FI24</f>
        <v>338.99</v>
      </c>
      <c r="J15" s="4">
        <f t="shared" si="3"/>
        <v>1.5916157281026244E-12</v>
      </c>
    </row>
    <row r="16" spans="1:10" ht="14.25">
      <c r="A16" s="7" t="s">
        <v>120</v>
      </c>
      <c r="B16" s="4">
        <f>'寿险报表县域1'!FU24</f>
        <v>63286.24999999999</v>
      </c>
      <c r="C16" s="6">
        <f>'寿险报表县域1'!FO24</f>
        <v>2369</v>
      </c>
      <c r="D16" s="2">
        <f t="shared" si="0"/>
        <v>0.1062218990806123</v>
      </c>
      <c r="E16" s="2">
        <f t="shared" si="1"/>
        <v>0.07923341917789893</v>
      </c>
      <c r="F16">
        <v>57513.70999999999</v>
      </c>
      <c r="G16">
        <v>5021</v>
      </c>
      <c r="H16" s="4">
        <f t="shared" si="2"/>
        <v>5772.540000000001</v>
      </c>
      <c r="I16" s="4">
        <f>'寿险报表县域1'!FT24</f>
        <v>5772.540000000001</v>
      </c>
      <c r="J16" s="4">
        <f t="shared" si="3"/>
        <v>0</v>
      </c>
    </row>
    <row r="17" spans="1:10" ht="14.25">
      <c r="A17" s="4" t="s">
        <v>121</v>
      </c>
      <c r="B17" s="4">
        <f>'寿险报表县域1'!GF24</f>
        <v>902.94</v>
      </c>
      <c r="C17" s="6">
        <f>'寿险报表县域1'!FZ24</f>
        <v>0</v>
      </c>
      <c r="D17" s="2">
        <f t="shared" si="0"/>
        <v>0.0015155266990198992</v>
      </c>
      <c r="E17" s="2">
        <f t="shared" si="1"/>
        <v>0</v>
      </c>
      <c r="F17">
        <v>798.36</v>
      </c>
      <c r="G17">
        <v>0</v>
      </c>
      <c r="H17" s="4">
        <f t="shared" si="2"/>
        <v>104.58000000000004</v>
      </c>
      <c r="I17" s="4">
        <f>'寿险报表县域1'!GE24</f>
        <v>104.58</v>
      </c>
      <c r="J17" s="4">
        <f t="shared" si="3"/>
        <v>0</v>
      </c>
    </row>
    <row r="18" spans="1:10" ht="14.25">
      <c r="A18" s="4" t="s">
        <v>122</v>
      </c>
      <c r="B18" s="4">
        <f>'寿险报表县域1'!GQ24</f>
        <v>111.667368</v>
      </c>
      <c r="C18" s="6">
        <f>'寿险报表县域1'!GK24</f>
        <v>0</v>
      </c>
      <c r="D18" s="2">
        <f t="shared" si="0"/>
        <v>0.0001874264930264251</v>
      </c>
      <c r="E18" s="2">
        <f t="shared" si="1"/>
        <v>0</v>
      </c>
      <c r="F18">
        <v>46.179488000000006</v>
      </c>
      <c r="G18">
        <v>0</v>
      </c>
      <c r="H18" s="4">
        <f t="shared" si="2"/>
        <v>65.48787999999999</v>
      </c>
      <c r="I18" s="4">
        <f>'寿险报表县域1'!GP24</f>
        <v>100.02781</v>
      </c>
      <c r="J18" s="4">
        <f t="shared" si="3"/>
        <v>-34.53993000000001</v>
      </c>
    </row>
    <row r="19" spans="1:10" ht="14.25">
      <c r="A19" s="4" t="s">
        <v>123</v>
      </c>
      <c r="B19" s="4">
        <f>'寿险报表县域1'!HB24</f>
        <v>4189.86938</v>
      </c>
      <c r="C19" s="6">
        <f>'寿险报表县域1'!GV24</f>
        <v>133</v>
      </c>
      <c r="D19" s="2">
        <f t="shared" si="0"/>
        <v>0.0070324261975280205</v>
      </c>
      <c r="E19" s="2">
        <f t="shared" si="1"/>
        <v>0.004448309308003612</v>
      </c>
      <c r="F19">
        <v>3879.447986</v>
      </c>
      <c r="G19">
        <v>165</v>
      </c>
      <c r="H19" s="4">
        <f t="shared" si="2"/>
        <v>310.42139399999996</v>
      </c>
      <c r="I19" s="4">
        <f>'寿险报表县域1'!HA24</f>
        <v>310.421394</v>
      </c>
      <c r="J19" s="4">
        <f t="shared" si="3"/>
        <v>0</v>
      </c>
    </row>
    <row r="20" spans="2:10" ht="14.25">
      <c r="B20" s="4">
        <f>SUM(B2:B19)</f>
        <v>595792.8689636</v>
      </c>
      <c r="C20" s="10">
        <f>SUM(C2:C19)</f>
        <v>29899</v>
      </c>
      <c r="D20" s="10">
        <f>SUM(D2:D19)</f>
        <v>0.9999999999999998</v>
      </c>
      <c r="E20" s="10">
        <f>SUM(E2:E19)</f>
        <v>1</v>
      </c>
      <c r="F20" s="4">
        <f>SUM(F2:F19)</f>
        <v>522391.40181099996</v>
      </c>
      <c r="G20">
        <v>33436</v>
      </c>
      <c r="H20" s="4">
        <f t="shared" si="2"/>
        <v>73401.46715260006</v>
      </c>
      <c r="I20" s="4">
        <f>SUM(I2:I19)</f>
        <v>73327.305633</v>
      </c>
      <c r="J20" s="4">
        <f t="shared" si="3"/>
        <v>74.16151960006391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2019-08-21T06:57:34Z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