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558" activeTab="2"/>
  </bookViews>
  <sheets>
    <sheet name="产险渠道报表1" sheetId="1" r:id="rId1"/>
    <sheet name="产险县域2" sheetId="2" r:id="rId2"/>
    <sheet name="寿险报表县域1" sheetId="3" r:id="rId3"/>
    <sheet name="Sheet1" sheetId="4" r:id="rId4"/>
    <sheet name="Sheet2" sheetId="5" r:id="rId5"/>
  </sheets>
  <definedNames/>
  <calcPr fullCalcOnLoad="1"/>
</workbook>
</file>

<file path=xl/sharedStrings.xml><?xml version="1.0" encoding="utf-8"?>
<sst xmlns="http://schemas.openxmlformats.org/spreadsheetml/2006/main" count="768" uniqueCount="146">
  <si>
    <t>赣州市财产保险公司保费、赔付情况（2019年3月）统计报表</t>
  </si>
  <si>
    <t xml:space="preserve">制表单位：赣州市保险行业协会                 填报日期 2019年4月18日                       (货币单位:万元)     </t>
  </si>
  <si>
    <t>公司名称</t>
  </si>
  <si>
    <t>全险种保费合计(本月)</t>
  </si>
  <si>
    <t>全险种保费合计（本年累计）</t>
  </si>
  <si>
    <t>分险种保费收入情况</t>
  </si>
  <si>
    <t>已决赔款（累计数）</t>
  </si>
  <si>
    <t>机动车辆险</t>
  </si>
  <si>
    <t>非车险</t>
  </si>
  <si>
    <t>商业险</t>
  </si>
  <si>
    <t>交强险</t>
  </si>
  <si>
    <t>企财险</t>
  </si>
  <si>
    <t>家财险</t>
  </si>
  <si>
    <t>责任险</t>
  </si>
  <si>
    <t>工程保险</t>
  </si>
  <si>
    <t>信用保证保险</t>
  </si>
  <si>
    <t>货物运输保险</t>
  </si>
  <si>
    <t>意外伤害险</t>
  </si>
  <si>
    <t>健康险</t>
  </si>
  <si>
    <t>农业险</t>
  </si>
  <si>
    <t>社保健康险</t>
  </si>
  <si>
    <t>其他险种</t>
  </si>
  <si>
    <t>保费</t>
  </si>
  <si>
    <t>车辆数</t>
  </si>
  <si>
    <t>车辆数(辆)</t>
  </si>
  <si>
    <t xml:space="preserve">保费  </t>
  </si>
  <si>
    <t>人数</t>
  </si>
  <si>
    <t>本年累计</t>
  </si>
  <si>
    <t>去年同期累计</t>
  </si>
  <si>
    <t>本月数</t>
  </si>
  <si>
    <t>累计数</t>
  </si>
  <si>
    <t>汽车</t>
  </si>
  <si>
    <t>摩托车</t>
  </si>
  <si>
    <t>人保财险</t>
  </si>
  <si>
    <t>太保产险</t>
  </si>
  <si>
    <t>平安产险</t>
  </si>
  <si>
    <t>天安产险</t>
  </si>
  <si>
    <t>大地产险</t>
  </si>
  <si>
    <t>安邦产险</t>
  </si>
  <si>
    <t>华安财险</t>
  </si>
  <si>
    <t>都邦产险</t>
  </si>
  <si>
    <t>阳光产险</t>
  </si>
  <si>
    <t>国寿产险</t>
  </si>
  <si>
    <t>中银保险</t>
  </si>
  <si>
    <t xml:space="preserve"> </t>
  </si>
  <si>
    <t>渤海产险</t>
  </si>
  <si>
    <t>永诚产险</t>
  </si>
  <si>
    <t>华泰产险</t>
  </si>
  <si>
    <t>恒邦产险</t>
  </si>
  <si>
    <t>鼎和产险</t>
  </si>
  <si>
    <t>太平产险</t>
  </si>
  <si>
    <t>合  计</t>
  </si>
  <si>
    <t>注：上述数据来源于各会员公司报送的保险数据，未经审计;</t>
  </si>
  <si>
    <r>
      <t>赣州市财产保险公司原保费收入情况（2019年3</t>
    </r>
    <r>
      <rPr>
        <b/>
        <sz val="16"/>
        <rFont val="宋体"/>
        <family val="0"/>
      </rPr>
      <t>月）统计表</t>
    </r>
  </si>
  <si>
    <t>合     计     数</t>
  </si>
  <si>
    <t>人   保   财   险</t>
  </si>
  <si>
    <t>太  平  洋  产  险</t>
  </si>
  <si>
    <t>平   安   产   险</t>
  </si>
  <si>
    <t>天   安   保   险</t>
  </si>
  <si>
    <t>大   地   产  险</t>
  </si>
  <si>
    <t>安   邦   产   险</t>
  </si>
  <si>
    <t>华   安   产   险</t>
  </si>
  <si>
    <t>都   邦   产   险</t>
  </si>
  <si>
    <t>国   寿   财   险</t>
  </si>
  <si>
    <t>阳   光   产   险</t>
  </si>
  <si>
    <t>中  银  保  险</t>
  </si>
  <si>
    <t>渤  海  产  险</t>
  </si>
  <si>
    <t>永  诚  产  险</t>
  </si>
  <si>
    <t>华    泰   产   险</t>
  </si>
  <si>
    <t>恒   邦   产   险</t>
  </si>
  <si>
    <r>
      <t xml:space="preserve">鼎 </t>
    </r>
    <r>
      <rPr>
        <b/>
        <sz val="12"/>
        <rFont val="宋体"/>
        <family val="0"/>
      </rPr>
      <t xml:space="preserve">  </t>
    </r>
    <r>
      <rPr>
        <b/>
        <sz val="12"/>
        <rFont val="宋体"/>
        <family val="0"/>
      </rPr>
      <t>和   产   险</t>
    </r>
  </si>
  <si>
    <r>
      <t>太</t>
    </r>
    <r>
      <rPr>
        <b/>
        <sz val="12"/>
        <rFont val="宋体"/>
        <family val="0"/>
      </rPr>
      <t xml:space="preserve">   平</t>
    </r>
    <r>
      <rPr>
        <b/>
        <sz val="12"/>
        <rFont val="宋体"/>
        <family val="0"/>
      </rPr>
      <t xml:space="preserve">   产   险</t>
    </r>
  </si>
  <si>
    <t>本年累计
（万元）</t>
  </si>
  <si>
    <t>去年同期
（万元）</t>
  </si>
  <si>
    <t>同比增减（%）</t>
  </si>
  <si>
    <t>增量份额</t>
  </si>
  <si>
    <t>地区
占比
（%）</t>
  </si>
  <si>
    <t>其中车险保费</t>
  </si>
  <si>
    <t>其中非车险保费</t>
  </si>
  <si>
    <t>去年同期（万元）</t>
  </si>
  <si>
    <t>地区
占比（%）</t>
  </si>
  <si>
    <t>本年累计（万元）</t>
  </si>
  <si>
    <t>本年</t>
  </si>
  <si>
    <t>上年同期</t>
  </si>
  <si>
    <t>同比增减</t>
  </si>
  <si>
    <t>章贡区(含开发区)</t>
  </si>
  <si>
    <t>赣县</t>
  </si>
  <si>
    <t>于都</t>
  </si>
  <si>
    <t>宁都</t>
  </si>
  <si>
    <t>瑞金</t>
  </si>
  <si>
    <t>石城</t>
  </si>
  <si>
    <t>会昌</t>
  </si>
  <si>
    <t>寻乌</t>
  </si>
  <si>
    <t>南康</t>
  </si>
  <si>
    <t>大余</t>
  </si>
  <si>
    <t>上犹</t>
  </si>
  <si>
    <t>崇义</t>
  </si>
  <si>
    <t>兴国</t>
  </si>
  <si>
    <t>信丰</t>
  </si>
  <si>
    <t>龙南</t>
  </si>
  <si>
    <t>定南</t>
  </si>
  <si>
    <t>全南</t>
  </si>
  <si>
    <t>安远</t>
  </si>
  <si>
    <t>合 计</t>
  </si>
  <si>
    <t>2019年3月赣州市寿险公司各县市保费收入月报表（累计）  单位:万元</t>
  </si>
  <si>
    <t>机构</t>
  </si>
  <si>
    <t>合  计  数</t>
  </si>
  <si>
    <t>中国人寿</t>
  </si>
  <si>
    <t>太平洋人寿</t>
  </si>
  <si>
    <t>平安人寿</t>
  </si>
  <si>
    <t>新华人寿</t>
  </si>
  <si>
    <t>泰康人寿</t>
  </si>
  <si>
    <t>太平人寿</t>
  </si>
  <si>
    <t>民生人寿</t>
  </si>
  <si>
    <t>合众人寿</t>
  </si>
  <si>
    <t>人民人寿</t>
  </si>
  <si>
    <t>阳光人寿</t>
  </si>
  <si>
    <t>富德生命</t>
  </si>
  <si>
    <t>华泰人寿</t>
  </si>
  <si>
    <t>信泰人寿</t>
  </si>
  <si>
    <t>人保健康</t>
  </si>
  <si>
    <t>华夏人寿</t>
  </si>
  <si>
    <t>平安养老</t>
  </si>
  <si>
    <t>安邦人寿</t>
  </si>
  <si>
    <t>百年人寿</t>
  </si>
  <si>
    <t>渠道</t>
  </si>
  <si>
    <t>个险渠道</t>
  </si>
  <si>
    <t>银邮渠道</t>
  </si>
  <si>
    <t>团险及其他渠道</t>
  </si>
  <si>
    <t>保费合计</t>
  </si>
  <si>
    <t>团险渠道</t>
  </si>
  <si>
    <t>新单保费</t>
  </si>
  <si>
    <t>续期保费</t>
  </si>
  <si>
    <t>架构人力</t>
  </si>
  <si>
    <t>本月新增</t>
  </si>
  <si>
    <t>章贡区（含开发区）</t>
  </si>
  <si>
    <t>小计</t>
  </si>
  <si>
    <t>公司</t>
  </si>
  <si>
    <t>全年累计</t>
  </si>
  <si>
    <t>累计</t>
  </si>
  <si>
    <t>占比</t>
  </si>
  <si>
    <t>人力</t>
  </si>
  <si>
    <t>人力占比</t>
  </si>
  <si>
    <t>上月累计</t>
  </si>
  <si>
    <t>上月人力</t>
  </si>
  <si>
    <t>计算本月新增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</si>
</sst>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);[Red]\(0.0\)"/>
    <numFmt numFmtId="179" formatCode="0_);[Red]\(0\)"/>
    <numFmt numFmtId="180" formatCode="0.0000_);[Red]\(0.0000\)"/>
    <numFmt numFmtId="181" formatCode="[DBNum2][$RMB]General;[Red][DBNum2][$RMB]General"/>
    <numFmt numFmtId="182" formatCode="#,##0.00_ "/>
  </numFmts>
  <fonts count="56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6"/>
      <name val="方正小标宋简体"/>
      <family val="4"/>
    </font>
    <font>
      <sz val="16"/>
      <color indexed="8"/>
      <name val="方正小标宋简体"/>
      <family val="4"/>
    </font>
    <font>
      <sz val="10"/>
      <color indexed="10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仿宋"/>
      <family val="3"/>
    </font>
    <font>
      <b/>
      <sz val="10"/>
      <color indexed="8"/>
      <name val="Arial"/>
      <family val="2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0"/>
      <name val="Helv"/>
      <family val="2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1"/>
      <color rgb="FF000000"/>
      <name val="Tahoma"/>
      <family val="2"/>
    </font>
    <font>
      <b/>
      <sz val="16"/>
      <name val="Cambria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4" fillId="3" borderId="0" applyNumberFormat="0" applyBorder="0" applyAlignment="0" applyProtection="0"/>
    <xf numFmtId="0" fontId="33" fillId="4" borderId="1" applyNumberFormat="0" applyAlignment="0" applyProtection="0"/>
    <xf numFmtId="41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27" fillId="6" borderId="1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7" fillId="0" borderId="0">
      <alignment vertical="center"/>
      <protection/>
    </xf>
    <xf numFmtId="0" fontId="3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0" borderId="0">
      <alignment/>
      <protection/>
    </xf>
    <xf numFmtId="0" fontId="39" fillId="0" borderId="0" applyNumberFormat="0" applyFill="0" applyBorder="0" applyAlignment="0" applyProtection="0"/>
    <xf numFmtId="0" fontId="48" fillId="0" borderId="0">
      <alignment vertical="center"/>
      <protection/>
    </xf>
    <xf numFmtId="0" fontId="34" fillId="0" borderId="0" applyNumberFormat="0" applyFill="0" applyBorder="0" applyAlignment="0" applyProtection="0"/>
    <xf numFmtId="0" fontId="31" fillId="0" borderId="3" applyNumberFormat="0" applyFill="0" applyAlignment="0" applyProtection="0"/>
    <xf numFmtId="9" fontId="0" fillId="0" borderId="0" applyFont="0" applyFill="0" applyBorder="0" applyAlignment="0" applyProtection="0"/>
    <xf numFmtId="0" fontId="12" fillId="0" borderId="0">
      <alignment vertical="center"/>
      <protection/>
    </xf>
    <xf numFmtId="0" fontId="28" fillId="0" borderId="4" applyNumberFormat="0" applyFill="0" applyAlignment="0" applyProtection="0"/>
    <xf numFmtId="9" fontId="4" fillId="0" borderId="0" applyFont="0" applyFill="0" applyBorder="0" applyAlignment="0" applyProtection="0"/>
    <xf numFmtId="0" fontId="35" fillId="0" borderId="5" applyNumberFormat="0" applyFill="0" applyAlignment="0" applyProtection="0"/>
    <xf numFmtId="9" fontId="4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6" borderId="6" applyNumberFormat="0" applyAlignment="0" applyProtection="0"/>
    <xf numFmtId="0" fontId="27" fillId="6" borderId="1" applyNumberFormat="0" applyAlignment="0" applyProtection="0"/>
    <xf numFmtId="0" fontId="26" fillId="12" borderId="7" applyNumberFormat="0" applyAlignment="0" applyProtection="0"/>
    <xf numFmtId="0" fontId="4" fillId="13" borderId="0" applyNumberFormat="0" applyBorder="0" applyAlignment="0" applyProtection="0"/>
    <xf numFmtId="0" fontId="30" fillId="14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24" fillId="0" borderId="8" applyNumberFormat="0" applyFill="0" applyAlignment="0" applyProtection="0"/>
    <xf numFmtId="0" fontId="4" fillId="15" borderId="0" applyNumberFormat="0" applyBorder="0" applyAlignment="0" applyProtection="0"/>
    <xf numFmtId="0" fontId="38" fillId="0" borderId="9" applyNumberFormat="0" applyFill="0" applyAlignment="0" applyProtection="0"/>
    <xf numFmtId="0" fontId="41" fillId="3" borderId="0" applyNumberFormat="0" applyBorder="0" applyAlignment="0" applyProtection="0"/>
    <xf numFmtId="0" fontId="4" fillId="9" borderId="0" applyNumberFormat="0" applyBorder="0" applyAlignment="0" applyProtection="0"/>
    <xf numFmtId="0" fontId="32" fillId="16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29" fillId="6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0" fillId="20" borderId="0" applyNumberFormat="0" applyBorder="0" applyAlignment="0" applyProtection="0"/>
    <xf numFmtId="0" fontId="4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2" fillId="16" borderId="0" applyNumberFormat="0" applyBorder="0" applyAlignment="0" applyProtection="0"/>
    <xf numFmtId="0" fontId="4" fillId="22" borderId="0" applyNumberFormat="0" applyBorder="0" applyAlignment="0" applyProtection="0"/>
    <xf numFmtId="0" fontId="30" fillId="23" borderId="0" applyNumberFormat="0" applyBorder="0" applyAlignment="0" applyProtection="0"/>
    <xf numFmtId="0" fontId="4" fillId="22" borderId="0" applyNumberFormat="0" applyBorder="0" applyAlignment="0" applyProtection="0"/>
    <xf numFmtId="0" fontId="42" fillId="0" borderId="0">
      <alignment/>
      <protection/>
    </xf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30" fillId="10" borderId="0" applyNumberFormat="0" applyBorder="0" applyAlignment="0" applyProtection="0"/>
    <xf numFmtId="0" fontId="47" fillId="0" borderId="0">
      <alignment vertical="center"/>
      <protection/>
    </xf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20" borderId="0" applyNumberFormat="0" applyBorder="0" applyAlignment="0" applyProtection="0"/>
    <xf numFmtId="0" fontId="30" fillId="23" borderId="0" applyNumberFormat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28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7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11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8" fillId="0" borderId="0">
      <alignment vertical="center"/>
      <protection/>
    </xf>
    <xf numFmtId="0" fontId="30" fillId="1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3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38" fillId="0" borderId="9" applyNumberFormat="0" applyFill="0" applyAlignment="0" applyProtection="0"/>
    <xf numFmtId="44" fontId="4" fillId="0" borderId="0" applyFont="0" applyFill="0" applyBorder="0" applyAlignment="0" applyProtection="0"/>
    <xf numFmtId="0" fontId="26" fillId="12" borderId="7" applyNumberFormat="0" applyAlignment="0" applyProtection="0"/>
    <xf numFmtId="0" fontId="3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8" applyNumberFormat="0" applyFill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3" fillId="4" borderId="1" applyNumberFormat="0" applyAlignment="0" applyProtection="0"/>
    <xf numFmtId="0" fontId="44" fillId="0" borderId="0">
      <alignment/>
      <protection/>
    </xf>
    <xf numFmtId="0" fontId="44" fillId="0" borderId="0">
      <alignment vertical="center"/>
      <protection/>
    </xf>
    <xf numFmtId="0" fontId="4" fillId="8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2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0" applyNumberForma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7" fontId="7" fillId="0" borderId="15" xfId="125" applyNumberFormat="1" applyFont="1" applyFill="1" applyBorder="1" applyAlignment="1">
      <alignment horizontal="center" vertical="center"/>
      <protection/>
    </xf>
    <xf numFmtId="177" fontId="7" fillId="24" borderId="15" xfId="125" applyNumberFormat="1" applyFont="1" applyFill="1" applyBorder="1" applyAlignment="1">
      <alignment horizontal="center" vertical="center"/>
      <protection/>
    </xf>
    <xf numFmtId="177" fontId="7" fillId="25" borderId="15" xfId="125" applyNumberFormat="1" applyFont="1" applyFill="1" applyBorder="1" applyAlignment="1">
      <alignment horizontal="center" vertical="center"/>
      <protection/>
    </xf>
    <xf numFmtId="177" fontId="8" fillId="25" borderId="19" xfId="0" applyNumberFormat="1" applyFont="1" applyFill="1" applyBorder="1" applyAlignment="1">
      <alignment horizontal="center" vertical="center"/>
    </xf>
    <xf numFmtId="0" fontId="8" fillId="25" borderId="1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80" fontId="0" fillId="0" borderId="0" xfId="0" applyNumberForma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vertical="center"/>
    </xf>
    <xf numFmtId="177" fontId="9" fillId="0" borderId="19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81" fontId="0" fillId="0" borderId="0" xfId="0" applyNumberFormat="1" applyFill="1" applyAlignment="1">
      <alignment horizontal="center" vertical="center"/>
    </xf>
    <xf numFmtId="176" fontId="49" fillId="0" borderId="19" xfId="0" applyNumberFormat="1" applyFont="1" applyFill="1" applyBorder="1" applyAlignment="1" applyProtection="1">
      <alignment horizontal="center" vertical="center"/>
      <protection/>
    </xf>
    <xf numFmtId="176" fontId="50" fillId="0" borderId="19" xfId="0" applyNumberFormat="1" applyFont="1" applyFill="1" applyBorder="1" applyAlignment="1">
      <alignment horizontal="center" vertical="center"/>
    </xf>
    <xf numFmtId="176" fontId="50" fillId="0" borderId="19" xfId="0" applyNumberFormat="1" applyFont="1" applyFill="1" applyBorder="1" applyAlignment="1">
      <alignment vertical="center"/>
    </xf>
    <xf numFmtId="0" fontId="50" fillId="0" borderId="19" xfId="0" applyNumberFormat="1" applyFont="1" applyFill="1" applyBorder="1" applyAlignment="1">
      <alignment horizontal="center" vertical="center"/>
    </xf>
    <xf numFmtId="176" fontId="50" fillId="0" borderId="0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43" fontId="51" fillId="0" borderId="17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24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  <xf numFmtId="0" fontId="52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177" fontId="10" fillId="24" borderId="19" xfId="0" applyNumberFormat="1" applyFont="1" applyFill="1" applyBorder="1" applyAlignment="1">
      <alignment horizontal="center" vertical="center" wrapText="1"/>
    </xf>
    <xf numFmtId="177" fontId="15" fillId="24" borderId="19" xfId="0" applyNumberFormat="1" applyFont="1" applyFill="1" applyBorder="1" applyAlignment="1" applyProtection="1">
      <alignment horizontal="right" vertical="center"/>
      <protection locked="0"/>
    </xf>
    <xf numFmtId="177" fontId="50" fillId="24" borderId="19" xfId="0" applyNumberFormat="1" applyFont="1" applyFill="1" applyBorder="1" applyAlignment="1" applyProtection="1">
      <alignment horizontal="right" vertical="center"/>
      <protection locked="0"/>
    </xf>
    <xf numFmtId="10" fontId="50" fillId="24" borderId="19" xfId="0" applyNumberFormat="1" applyFont="1" applyFill="1" applyBorder="1" applyAlignment="1">
      <alignment horizontal="right" vertical="center"/>
    </xf>
    <xf numFmtId="177" fontId="10" fillId="24" borderId="19" xfId="0" applyNumberFormat="1" applyFont="1" applyFill="1" applyBorder="1" applyAlignment="1">
      <alignment horizontal="center" vertical="center"/>
    </xf>
    <xf numFmtId="0" fontId="10" fillId="24" borderId="19" xfId="0" applyNumberFormat="1" applyFont="1" applyFill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2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10" fontId="10" fillId="24" borderId="14" xfId="0" applyNumberFormat="1" applyFont="1" applyFill="1" applyBorder="1" applyAlignment="1">
      <alignment horizontal="center" vertical="center" wrapText="1"/>
    </xf>
    <xf numFmtId="10" fontId="10" fillId="24" borderId="12" xfId="0" applyNumberFormat="1" applyFont="1" applyFill="1" applyBorder="1" applyAlignment="1">
      <alignment horizontal="center" vertical="center" wrapText="1"/>
    </xf>
    <xf numFmtId="10" fontId="10" fillId="24" borderId="18" xfId="0" applyNumberFormat="1" applyFont="1" applyFill="1" applyBorder="1" applyAlignment="1">
      <alignment horizontal="center" vertical="center" wrapText="1"/>
    </xf>
    <xf numFmtId="10" fontId="50" fillId="24" borderId="19" xfId="28" applyNumberFormat="1" applyFont="1" applyFill="1" applyBorder="1" applyAlignment="1">
      <alignment horizontal="right" vertical="center"/>
    </xf>
    <xf numFmtId="177" fontId="50" fillId="24" borderId="19" xfId="0" applyNumberFormat="1" applyFont="1" applyFill="1" applyBorder="1" applyAlignment="1">
      <alignment horizontal="right" vertical="center"/>
    </xf>
    <xf numFmtId="0" fontId="49" fillId="0" borderId="19" xfId="148" applyFont="1" applyFill="1" applyBorder="1" applyAlignment="1">
      <alignment horizontal="right" vertical="center"/>
      <protection/>
    </xf>
    <xf numFmtId="177" fontId="49" fillId="0" borderId="19" xfId="148" applyNumberFormat="1" applyFont="1" applyFill="1" applyBorder="1" applyAlignment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177" fontId="10" fillId="0" borderId="19" xfId="120" applyNumberFormat="1" applyFont="1" applyFill="1" applyBorder="1" applyAlignment="1">
      <alignment horizontal="center" vertical="center" wrapText="1"/>
      <protection/>
    </xf>
    <xf numFmtId="177" fontId="5" fillId="0" borderId="19" xfId="120" applyNumberFormat="1" applyFont="1" applyFill="1" applyBorder="1" applyAlignment="1">
      <alignment horizontal="center" vertical="center" wrapText="1"/>
      <protection/>
    </xf>
    <xf numFmtId="0" fontId="10" fillId="0" borderId="19" xfId="120" applyNumberFormat="1" applyFont="1" applyFill="1" applyBorder="1" applyAlignment="1" applyProtection="1">
      <alignment horizontal="center" vertical="center"/>
      <protection locked="0"/>
    </xf>
    <xf numFmtId="177" fontId="10" fillId="0" borderId="19" xfId="120" applyNumberFormat="1" applyFont="1" applyFill="1" applyBorder="1" applyAlignment="1">
      <alignment horizontal="center" vertical="center"/>
      <protection/>
    </xf>
    <xf numFmtId="0" fontId="10" fillId="0" borderId="0" xfId="120" applyNumberFormat="1" applyFont="1" applyAlignment="1">
      <alignment horizontal="center" vertical="center"/>
      <protection/>
    </xf>
    <xf numFmtId="177" fontId="50" fillId="0" borderId="19" xfId="114" applyNumberFormat="1" applyFont="1" applyFill="1" applyBorder="1" applyAlignment="1">
      <alignment horizontal="right" vertical="center" wrapText="1"/>
      <protection/>
    </xf>
    <xf numFmtId="177" fontId="50" fillId="0" borderId="19" xfId="114" applyNumberFormat="1" applyFont="1" applyFill="1" applyBorder="1" applyAlignment="1">
      <alignment horizontal="right" vertical="center"/>
      <protection/>
    </xf>
    <xf numFmtId="176" fontId="50" fillId="0" borderId="19" xfId="114" applyNumberFormat="1" applyFont="1" applyFill="1" applyBorder="1" applyAlignment="1">
      <alignment horizontal="right" vertical="center"/>
      <protection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2" xfId="0" applyFont="1" applyFill="1" applyBorder="1" applyAlignment="1" applyProtection="1">
      <alignment horizontal="center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177" fontId="10" fillId="24" borderId="19" xfId="0" applyNumberFormat="1" applyFont="1" applyFill="1" applyBorder="1" applyAlignment="1" applyProtection="1">
      <alignment horizontal="right" vertical="center"/>
      <protection locked="0"/>
    </xf>
    <xf numFmtId="177" fontId="10" fillId="24" borderId="19" xfId="124" applyNumberFormat="1" applyFont="1" applyFill="1" applyBorder="1" applyAlignment="1" applyProtection="1">
      <alignment horizontal="right" vertical="center"/>
      <protection locked="0"/>
    </xf>
    <xf numFmtId="182" fontId="53" fillId="0" borderId="19" xfId="82" applyNumberFormat="1" applyFont="1" applyFill="1" applyBorder="1" applyAlignment="1" applyProtection="1">
      <alignment horizontal="right" vertical="center" wrapText="1"/>
      <protection locked="0"/>
    </xf>
    <xf numFmtId="182" fontId="53" fillId="0" borderId="21" xfId="82" applyNumberFormat="1" applyFont="1" applyFill="1" applyBorder="1" applyAlignment="1" applyProtection="1">
      <alignment horizontal="right" vertical="center" wrapText="1"/>
      <protection locked="0"/>
    </xf>
    <xf numFmtId="177" fontId="10" fillId="0" borderId="19" xfId="121" applyNumberFormat="1" applyFont="1" applyFill="1" applyBorder="1" applyAlignment="1" applyProtection="1">
      <alignment horizontal="center" vertical="center" wrapText="1"/>
      <protection locked="0"/>
    </xf>
    <xf numFmtId="0" fontId="50" fillId="0" borderId="19" xfId="143" applyFont="1" applyBorder="1" applyAlignment="1" applyProtection="1">
      <alignment horizontal="right" vertical="center" wrapText="1"/>
      <protection locked="0"/>
    </xf>
    <xf numFmtId="0" fontId="49" fillId="0" borderId="19" xfId="143" applyFont="1" applyBorder="1" applyAlignment="1" applyProtection="1">
      <alignment horizontal="right" vertical="center"/>
      <protection locked="0"/>
    </xf>
    <xf numFmtId="176" fontId="10" fillId="0" borderId="19" xfId="0" applyNumberFormat="1" applyFont="1" applyBorder="1" applyAlignment="1" applyProtection="1">
      <alignment horizontal="center" vertical="center" wrapText="1"/>
      <protection locked="0"/>
    </xf>
    <xf numFmtId="176" fontId="50" fillId="0" borderId="19" xfId="0" applyNumberFormat="1" applyFont="1" applyBorder="1" applyAlignment="1" applyProtection="1">
      <alignment horizontal="center" vertical="center" wrapText="1"/>
      <protection locked="0"/>
    </xf>
    <xf numFmtId="10" fontId="50" fillId="24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176" fontId="18" fillId="0" borderId="19" xfId="120" applyNumberFormat="1" applyFont="1" applyBorder="1" applyAlignment="1" applyProtection="1">
      <alignment horizontal="center" vertical="center"/>
      <protection locked="0"/>
    </xf>
    <xf numFmtId="176" fontId="54" fillId="0" borderId="19" xfId="120" applyNumberFormat="1" applyFont="1" applyBorder="1" applyAlignment="1" applyProtection="1">
      <alignment horizontal="center" vertical="center"/>
      <protection locked="0"/>
    </xf>
    <xf numFmtId="176" fontId="18" fillId="0" borderId="19" xfId="120" applyNumberFormat="1" applyFont="1" applyBorder="1" applyAlignment="1" applyProtection="1">
      <alignment horizontal="center" vertical="center" wrapText="1"/>
      <protection locked="0"/>
    </xf>
    <xf numFmtId="176" fontId="54" fillId="0" borderId="19" xfId="120" applyNumberFormat="1" applyFont="1" applyBorder="1" applyAlignment="1" applyProtection="1">
      <alignment horizontal="center" vertical="center" wrapText="1"/>
      <protection locked="0"/>
    </xf>
    <xf numFmtId="177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120" applyNumberFormat="1" applyFont="1" applyBorder="1" applyAlignment="1" applyProtection="1">
      <alignment horizontal="center" vertical="center" wrapText="1"/>
      <protection locked="0"/>
    </xf>
    <xf numFmtId="176" fontId="10" fillId="0" borderId="19" xfId="120" applyNumberFormat="1" applyFont="1" applyBorder="1" applyAlignment="1" applyProtection="1">
      <alignment horizontal="center" vertical="center"/>
      <protection locked="0"/>
    </xf>
    <xf numFmtId="177" fontId="50" fillId="24" borderId="19" xfId="0" applyNumberFormat="1" applyFont="1" applyFill="1" applyBorder="1" applyAlignment="1">
      <alignment horizontal="center" vertical="center"/>
    </xf>
    <xf numFmtId="176" fontId="50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16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center" vertical="center"/>
      <protection locked="0"/>
    </xf>
    <xf numFmtId="176" fontId="50" fillId="24" borderId="19" xfId="0" applyNumberFormat="1" applyFont="1" applyFill="1" applyBorder="1" applyAlignment="1" applyProtection="1">
      <alignment horizontal="right" vertical="center"/>
      <protection locked="0"/>
    </xf>
    <xf numFmtId="176" fontId="10" fillId="0" borderId="19" xfId="120" applyNumberFormat="1" applyFont="1" applyFill="1" applyBorder="1" applyAlignment="1">
      <alignment horizontal="center" vertical="center"/>
      <protection/>
    </xf>
    <xf numFmtId="176" fontId="10" fillId="0" borderId="0" xfId="125" applyNumberFormat="1" applyFont="1" applyAlignment="1">
      <alignment horizontal="center" vertical="center"/>
      <protection/>
    </xf>
    <xf numFmtId="176" fontId="10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0" applyNumberFormat="1" applyFont="1" applyBorder="1" applyAlignment="1">
      <alignment horizontal="center" vertical="center"/>
      <protection/>
    </xf>
    <xf numFmtId="176" fontId="18" fillId="0" borderId="18" xfId="120" applyNumberFormat="1" applyFont="1" applyBorder="1" applyAlignment="1" applyProtection="1">
      <alignment horizontal="center" vertical="center" wrapText="1"/>
      <protection locked="0"/>
    </xf>
    <xf numFmtId="176" fontId="18" fillId="0" borderId="19" xfId="120" applyNumberFormat="1" applyFont="1" applyFill="1" applyBorder="1" applyAlignment="1" applyProtection="1">
      <alignment horizontal="center" vertical="center"/>
      <protection locked="0"/>
    </xf>
    <xf numFmtId="176" fontId="18" fillId="0" borderId="18" xfId="120" applyNumberFormat="1" applyFont="1" applyFill="1" applyBorder="1" applyAlignment="1" applyProtection="1">
      <alignment horizontal="center" vertical="center"/>
      <protection locked="0"/>
    </xf>
    <xf numFmtId="176" fontId="10" fillId="0" borderId="0" xfId="120" applyNumberFormat="1" applyFont="1" applyAlignment="1">
      <alignment horizontal="center" vertical="center"/>
      <protection/>
    </xf>
    <xf numFmtId="176" fontId="53" fillId="0" borderId="0" xfId="122" applyNumberFormat="1" applyFont="1" applyAlignment="1">
      <alignment horizontal="center" vertical="center"/>
      <protection/>
    </xf>
    <xf numFmtId="176" fontId="53" fillId="0" borderId="19" xfId="121" applyNumberFormat="1" applyFont="1" applyBorder="1" applyAlignment="1">
      <alignment horizontal="center" vertical="center"/>
      <protection/>
    </xf>
    <xf numFmtId="176" fontId="50" fillId="24" borderId="19" xfId="0" applyNumberFormat="1" applyFont="1" applyFill="1" applyBorder="1" applyAlignment="1">
      <alignment horizontal="right" vertical="center"/>
    </xf>
    <xf numFmtId="177" fontId="10" fillId="0" borderId="19" xfId="122" applyNumberFormat="1" applyFont="1" applyFill="1" applyBorder="1" applyAlignment="1">
      <alignment horizontal="center" vertical="center"/>
      <protection/>
    </xf>
    <xf numFmtId="177" fontId="10" fillId="0" borderId="19" xfId="122" applyNumberFormat="1" applyFont="1" applyBorder="1" applyAlignment="1" applyProtection="1">
      <alignment horizontal="center" vertical="center"/>
      <protection locked="0"/>
    </xf>
    <xf numFmtId="176" fontId="49" fillId="0" borderId="19" xfId="0" applyNumberFormat="1" applyFont="1" applyBorder="1" applyAlignment="1">
      <alignment horizontal="center" vertical="center"/>
    </xf>
    <xf numFmtId="177" fontId="5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 applyProtection="1">
      <alignment horizontal="right" vertical="center"/>
      <protection locked="0"/>
    </xf>
    <xf numFmtId="177" fontId="50" fillId="24" borderId="19" xfId="131" applyNumberFormat="1" applyFont="1" applyFill="1" applyBorder="1" applyAlignment="1">
      <alignment horizontal="right" vertical="center"/>
      <protection/>
    </xf>
    <xf numFmtId="177" fontId="10" fillId="24" borderId="19" xfId="123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 applyProtection="1">
      <alignment horizontal="right" vertical="center"/>
      <protection locked="0"/>
    </xf>
    <xf numFmtId="177" fontId="50" fillId="24" borderId="19" xfId="128" applyNumberFormat="1" applyFont="1" applyFill="1" applyBorder="1" applyAlignment="1">
      <alignment horizontal="right" vertical="center"/>
      <protection/>
    </xf>
    <xf numFmtId="0" fontId="1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/>
    </xf>
    <xf numFmtId="176" fontId="21" fillId="24" borderId="19" xfId="0" applyNumberFormat="1" applyFont="1" applyFill="1" applyBorder="1" applyAlignment="1">
      <alignment horizontal="center" vertical="center"/>
    </xf>
    <xf numFmtId="176" fontId="5" fillId="24" borderId="19" xfId="0" applyNumberFormat="1" applyFont="1" applyFill="1" applyBorder="1" applyAlignment="1">
      <alignment horizontal="center" vertical="center"/>
    </xf>
    <xf numFmtId="176" fontId="5" fillId="0" borderId="19" xfId="120" applyNumberFormat="1" applyFont="1" applyBorder="1" applyAlignment="1" applyProtection="1">
      <alignment horizontal="center" vertical="center"/>
      <protection locked="0"/>
    </xf>
    <xf numFmtId="176" fontId="5" fillId="0" borderId="22" xfId="120" applyNumberFormat="1" applyFont="1" applyBorder="1" applyAlignment="1" applyProtection="1">
      <alignment horizontal="center" vertical="center" wrapText="1"/>
      <protection locked="0"/>
    </xf>
    <xf numFmtId="176" fontId="5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14" applyNumberFormat="1" applyFont="1" applyFill="1" applyBorder="1" applyAlignment="1" applyProtection="1">
      <alignment horizontal="center" vertical="center"/>
      <protection locked="0"/>
    </xf>
    <xf numFmtId="176" fontId="55" fillId="0" borderId="19" xfId="114" applyNumberFormat="1" applyFont="1" applyFill="1" applyBorder="1" applyAlignment="1">
      <alignment horizontal="center" vertical="center" wrapText="1"/>
      <protection/>
    </xf>
    <xf numFmtId="176" fontId="5" fillId="0" borderId="19" xfId="116" applyNumberFormat="1" applyFont="1" applyBorder="1" applyAlignment="1" applyProtection="1">
      <alignment horizontal="center" vertical="center"/>
      <protection locked="0"/>
    </xf>
    <xf numFmtId="176" fontId="10" fillId="0" borderId="19" xfId="151" applyNumberFormat="1" applyFont="1" applyFill="1" applyBorder="1" applyAlignment="1">
      <alignment horizontal="center" vertical="center"/>
      <protection/>
    </xf>
    <xf numFmtId="176" fontId="10" fillId="0" borderId="19" xfId="124" applyNumberFormat="1" applyFont="1" applyFill="1" applyBorder="1" applyAlignment="1">
      <alignment horizontal="center" vertical="center"/>
      <protection/>
    </xf>
    <xf numFmtId="176" fontId="10" fillId="0" borderId="19" xfId="152" applyNumberFormat="1" applyFont="1" applyFill="1" applyBorder="1" applyAlignment="1">
      <alignment horizontal="center" vertical="center"/>
      <protection/>
    </xf>
    <xf numFmtId="176" fontId="55" fillId="0" borderId="19" xfId="120" applyNumberFormat="1" applyFont="1" applyFill="1" applyBorder="1" applyAlignment="1">
      <alignment horizontal="center" vertical="center"/>
      <protection/>
    </xf>
    <xf numFmtId="176" fontId="55" fillId="0" borderId="19" xfId="120" applyNumberFormat="1" applyFont="1" applyFill="1" applyBorder="1" applyAlignment="1" applyProtection="1">
      <alignment horizontal="center" vertical="center"/>
      <protection locked="0"/>
    </xf>
    <xf numFmtId="176" fontId="5" fillId="0" borderId="19" xfId="121" applyNumberFormat="1" applyFont="1" applyFill="1" applyBorder="1" applyAlignment="1" applyProtection="1">
      <alignment horizontal="center" vertical="center"/>
      <protection locked="0"/>
    </xf>
    <xf numFmtId="176" fontId="5" fillId="0" borderId="19" xfId="143" applyNumberFormat="1" applyFont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>
      <alignment horizontal="center" vertical="center"/>
    </xf>
    <xf numFmtId="176" fontId="5" fillId="0" borderId="19" xfId="116" applyNumberFormat="1" applyFont="1" applyFill="1" applyBorder="1" applyAlignment="1" applyProtection="1">
      <alignment horizontal="center" vertical="center"/>
      <protection locked="0"/>
    </xf>
    <xf numFmtId="176" fontId="5" fillId="0" borderId="19" xfId="122" applyNumberFormat="1" applyFont="1" applyBorder="1" applyAlignment="1" applyProtection="1">
      <alignment horizontal="center" vertical="center"/>
      <protection locked="0"/>
    </xf>
    <xf numFmtId="176" fontId="55" fillId="0" borderId="19" xfId="122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176" fontId="10" fillId="0" borderId="19" xfId="153" applyNumberFormat="1" applyFont="1" applyFill="1" applyBorder="1" applyAlignment="1">
      <alignment horizontal="center" vertical="center"/>
      <protection/>
    </xf>
    <xf numFmtId="176" fontId="10" fillId="0" borderId="17" xfId="124" applyNumberFormat="1" applyFont="1" applyFill="1" applyBorder="1" applyAlignment="1">
      <alignment horizontal="center" vertical="center"/>
      <protection/>
    </xf>
    <xf numFmtId="176" fontId="10" fillId="0" borderId="15" xfId="124" applyNumberFormat="1" applyFont="1" applyFill="1" applyBorder="1" applyAlignment="1">
      <alignment horizontal="center" vertical="center"/>
      <protection/>
    </xf>
    <xf numFmtId="176" fontId="10" fillId="0" borderId="19" xfId="169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76" fontId="5" fillId="24" borderId="19" xfId="12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3" fillId="0" borderId="16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160">
    <cellStyle name="Normal" xfId="0"/>
    <cellStyle name="Currency [0]" xfId="15"/>
    <cellStyle name="20% - 强调文字颜色 1 2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标题 4" xfId="32"/>
    <cellStyle name="百分比 7" xfId="33"/>
    <cellStyle name="60% - 强调文字颜色 2" xfId="34"/>
    <cellStyle name="警告文本" xfId="35"/>
    <cellStyle name="_ET_STYLE_NoName_00_" xfId="36"/>
    <cellStyle name="标题" xfId="37"/>
    <cellStyle name="常规 5 2" xfId="38"/>
    <cellStyle name="解释性文本" xfId="39"/>
    <cellStyle name="标题 1" xfId="40"/>
    <cellStyle name="百分比 4" xfId="41"/>
    <cellStyle name="_ET_STYLE_NoName_00_ 2" xfId="42"/>
    <cellStyle name="标题 2" xfId="43"/>
    <cellStyle name="百分比 5" xfId="44"/>
    <cellStyle name="标题 3" xfId="45"/>
    <cellStyle name="百分比 6" xfId="46"/>
    <cellStyle name="60% - 强调文字颜色 1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强调文字颜色 2" xfId="53"/>
    <cellStyle name="常规_赣州市财产保险公司保费、赔付情况统计报表" xfId="54"/>
    <cellStyle name="20% - 强调文字颜色 6" xfId="55"/>
    <cellStyle name="链接单元格" xfId="56"/>
    <cellStyle name="40% - 强调文字颜色 1 2" xfId="57"/>
    <cellStyle name="汇总" xfId="58"/>
    <cellStyle name="好" xfId="59"/>
    <cellStyle name="40% - 强调文字颜色 2 2" xfId="60"/>
    <cellStyle name="适中" xfId="61"/>
    <cellStyle name="20% - 强调文字颜色 5" xfId="62"/>
    <cellStyle name="强调文字颜色 1" xfId="63"/>
    <cellStyle name="40% - 强调文字颜色 5 2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40% - 强调文字颜色 6 2" xfId="81"/>
    <cellStyle name="??" xfId="82"/>
    <cellStyle name="20% - 强调文字颜色 2 2" xfId="83"/>
    <cellStyle name="20% - 强调文字颜色 3 2" xfId="84"/>
    <cellStyle name="常规 3" xfId="85"/>
    <cellStyle name="20% - 强调文字颜色 4 2" xfId="86"/>
    <cellStyle name="20% - 强调文字颜色 5 2" xfId="87"/>
    <cellStyle name="20% - 强调文字颜色 6 2" xfId="88"/>
    <cellStyle name="40% - 强调文字颜色 3 2" xfId="89"/>
    <cellStyle name="60% - 强调文字颜色 1 2" xfId="90"/>
    <cellStyle name="常规 5" xfId="91"/>
    <cellStyle name="60% - 强调文字颜色 2 2" xfId="92"/>
    <cellStyle name="60% - 强调文字颜色 3 2" xfId="93"/>
    <cellStyle name="60% - 强调文字颜色 4 2" xfId="94"/>
    <cellStyle name="60% - 强调文字颜色 5 2" xfId="95"/>
    <cellStyle name="60% - 强调文字颜色 6 2" xfId="96"/>
    <cellStyle name="百分比 2" xfId="97"/>
    <cellStyle name="百分比 2 2" xfId="98"/>
    <cellStyle name="百分比 2 2 2" xfId="99"/>
    <cellStyle name="百分比 2 2 3" xfId="100"/>
    <cellStyle name="百分比 2 3" xfId="101"/>
    <cellStyle name="百分比 2 4" xfId="102"/>
    <cellStyle name="百分比 3" xfId="103"/>
    <cellStyle name="百分比 3 2" xfId="104"/>
    <cellStyle name="百分比 3 3" xfId="105"/>
    <cellStyle name="标题 5" xfId="106"/>
    <cellStyle name="百分比 8" xfId="107"/>
    <cellStyle name="标题 1 2" xfId="108"/>
    <cellStyle name="标题 2 2" xfId="109"/>
    <cellStyle name="标题 3 2" xfId="110"/>
    <cellStyle name="标题 4 2" xfId="111"/>
    <cellStyle name="差 2" xfId="112"/>
    <cellStyle name="常规 10" xfId="113"/>
    <cellStyle name="常规 11" xfId="114"/>
    <cellStyle name="常规 12" xfId="115"/>
    <cellStyle name="常规 12 2" xfId="116"/>
    <cellStyle name="常规 13" xfId="117"/>
    <cellStyle name="常规 14" xfId="118"/>
    <cellStyle name="常规 20" xfId="119"/>
    <cellStyle name="常规 15" xfId="120"/>
    <cellStyle name="常规 16" xfId="121"/>
    <cellStyle name="常规 17" xfId="122"/>
    <cellStyle name="常规 18" xfId="123"/>
    <cellStyle name="常规 19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3" xfId="131"/>
    <cellStyle name="常规 2 4" xfId="132"/>
    <cellStyle name="强调文字颜色 4 2" xfId="133"/>
    <cellStyle name="常规 2 5" xfId="134"/>
    <cellStyle name="常规 2 6" xfId="135"/>
    <cellStyle name="常规 2 7" xfId="136"/>
    <cellStyle name="常规 3 2" xfId="137"/>
    <cellStyle name="常规 3 2 2" xfId="138"/>
    <cellStyle name="常规 3 2 3" xfId="139"/>
    <cellStyle name="常规 3 3" xfId="140"/>
    <cellStyle name="常规 3 4" xfId="141"/>
    <cellStyle name="常规 4" xfId="142"/>
    <cellStyle name="常规 4 2" xfId="143"/>
    <cellStyle name="常规 4 2 2" xfId="144"/>
    <cellStyle name="常规 4 3" xfId="145"/>
    <cellStyle name="常规 65" xfId="146"/>
    <cellStyle name="常规 7" xfId="147"/>
    <cellStyle name="常规 8" xfId="148"/>
    <cellStyle name="常规 9" xfId="149"/>
    <cellStyle name="强调文字颜色 2 2" xfId="150"/>
    <cellStyle name="常规_赣州市财产保险公司保费、赔付情况统计报表 2" xfId="151"/>
    <cellStyle name="常规_赣州市财产保险公司保费、赔付情况统计报表_1 2" xfId="152"/>
    <cellStyle name="常规_赣州市财产保险公司保费、赔付情况统计报表_4 2" xfId="153"/>
    <cellStyle name="超链接 2" xfId="154"/>
    <cellStyle name="好 2" xfId="155"/>
    <cellStyle name="汇总 2" xfId="156"/>
    <cellStyle name="货币 2" xfId="157"/>
    <cellStyle name="检查单元格 2" xfId="158"/>
    <cellStyle name="解释性文本 2" xfId="159"/>
    <cellStyle name="警告文本 2" xfId="160"/>
    <cellStyle name="链接单元格 2" xfId="161"/>
    <cellStyle name="千位分隔 2" xfId="162"/>
    <cellStyle name="千位分隔 2 2" xfId="163"/>
    <cellStyle name="强调文字颜色 1 2" xfId="164"/>
    <cellStyle name="强调文字颜色 3 2" xfId="165"/>
    <cellStyle name="强调文字颜色 5 2" xfId="166"/>
    <cellStyle name="强调文字颜色 6 2" xfId="167"/>
    <cellStyle name="输入 2" xfId="168"/>
    <cellStyle name="样式 1" xfId="169"/>
    <cellStyle name="样式 1 2" xfId="170"/>
    <cellStyle name="注释 2" xfId="171"/>
    <cellStyle name="常规_赣州市财产保险公司保费、赔付情况统计报表_4" xfId="172"/>
    <cellStyle name="常规_赣州市财产保险公司保费、赔付情况统计报表_1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765"/>
          <c:y val="0.097"/>
          <c:w val="0.9075"/>
          <c:h val="0.7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Sheet1!$A$2:$A$18</c:f>
              <c:strCache/>
            </c:strRef>
          </c:cat>
          <c:val>
            <c:numRef>
              <c:f>Sheet1!$B$2:$B$18</c:f>
              <c:numCache/>
            </c:numRef>
          </c:val>
        </c:ser>
        <c:overlap val="-27"/>
        <c:gapWidth val="219"/>
        <c:axId val="30793484"/>
        <c:axId val="8705901"/>
      </c:bar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8705901"/>
        <c:crosses val="autoZero"/>
        <c:auto val="1"/>
        <c:lblOffset val="100"/>
        <c:tickLblSkip val="1"/>
        <c:noMultiLvlLbl val="0"/>
      </c:catAx>
      <c:valAx>
        <c:axId val="87059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0793484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.088"/>
          <c:y val="0.0565"/>
          <c:w val="0.8925"/>
          <c:h val="0.7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全年累计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Sheet2!$A$2:$A$19</c:f>
              <c:strCache/>
            </c:strRef>
          </c:cat>
          <c:val>
            <c:numRef>
              <c:f>Sheet2!$B$2:$B$19</c:f>
              <c:numCache/>
            </c:numRef>
          </c:val>
        </c:ser>
        <c:overlap val="-27"/>
        <c:gapWidth val="219"/>
        <c:axId val="11244246"/>
        <c:axId val="34089351"/>
      </c:barChart>
      <c:catAx>
        <c:axId val="11244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34089351"/>
        <c:crosses val="autoZero"/>
        <c:auto val="1"/>
        <c:lblOffset val="100"/>
        <c:tickLblSkip val="1"/>
        <c:noMultiLvlLbl val="0"/>
      </c:catAx>
      <c:valAx>
        <c:axId val="340893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宋体"/>
                <a:ea typeface="宋体"/>
                <a:cs typeface="宋体"/>
              </a:defRPr>
            </a:pPr>
          </a:p>
        </c:txPr>
        <c:crossAx val="11244246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</xdr:row>
      <xdr:rowOff>133350</xdr:rowOff>
    </xdr:from>
    <xdr:to>
      <xdr:col>17</xdr:col>
      <xdr:colOff>342900</xdr:colOff>
      <xdr:row>29</xdr:row>
      <xdr:rowOff>47625</xdr:rowOff>
    </xdr:to>
    <xdr:graphicFrame>
      <xdr:nvGraphicFramePr>
        <xdr:cNvPr id="1" name="Chart 234"/>
        <xdr:cNvGraphicFramePr/>
      </xdr:nvGraphicFramePr>
      <xdr:xfrm>
        <a:off x="3457575" y="314325"/>
        <a:ext cx="89058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142875</xdr:rowOff>
    </xdr:from>
    <xdr:to>
      <xdr:col>21</xdr:col>
      <xdr:colOff>390525</xdr:colOff>
      <xdr:row>32</xdr:row>
      <xdr:rowOff>171450</xdr:rowOff>
    </xdr:to>
    <xdr:graphicFrame>
      <xdr:nvGraphicFramePr>
        <xdr:cNvPr id="1" name="Chart 268"/>
        <xdr:cNvGraphicFramePr/>
      </xdr:nvGraphicFramePr>
      <xdr:xfrm>
        <a:off x="6543675" y="142875"/>
        <a:ext cx="85820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7"/>
  <sheetViews>
    <sheetView showZeros="0" zoomScaleSheetLayoutView="85" workbookViewId="0" topLeftCell="A1">
      <pane xSplit="4" ySplit="6" topLeftCell="M7" activePane="bottomRight" state="frozen"/>
      <selection pane="bottomRight" activeCell="S17" sqref="S17"/>
    </sheetView>
  </sheetViews>
  <sheetFormatPr defaultColWidth="9.00390625" defaultRowHeight="14.25"/>
  <cols>
    <col min="1" max="1" width="8.50390625" style="169" bestFit="1" customWidth="1"/>
    <col min="2" max="3" width="12.25390625" style="169" customWidth="1"/>
    <col min="4" max="4" width="10.625" style="169" bestFit="1" customWidth="1"/>
    <col min="5" max="5" width="11.75390625" style="169" bestFit="1" customWidth="1"/>
    <col min="6" max="6" width="10.375" style="169" bestFit="1" customWidth="1"/>
    <col min="7" max="7" width="11.50390625" style="167" bestFit="1" customWidth="1"/>
    <col min="8" max="8" width="9.625" style="167" bestFit="1" customWidth="1"/>
    <col min="9" max="9" width="10.625" style="169" bestFit="1" customWidth="1"/>
    <col min="10" max="10" width="10.375" style="169" bestFit="1" customWidth="1"/>
    <col min="11" max="11" width="11.50390625" style="169" bestFit="1" customWidth="1"/>
    <col min="12" max="12" width="10.375" style="169" bestFit="1" customWidth="1"/>
    <col min="13" max="13" width="12.625" style="167" bestFit="1" customWidth="1"/>
    <col min="14" max="14" width="9.125" style="169" bestFit="1" customWidth="1"/>
    <col min="15" max="15" width="9.625" style="169" bestFit="1" customWidth="1"/>
    <col min="16" max="16" width="9.50390625" style="169" bestFit="1" customWidth="1"/>
    <col min="17" max="17" width="9.375" style="169" bestFit="1" customWidth="1"/>
    <col min="18" max="18" width="9.50390625" style="169" bestFit="1" customWidth="1"/>
    <col min="19" max="19" width="10.375" style="169" bestFit="1" customWidth="1"/>
    <col min="20" max="20" width="9.375" style="169" bestFit="1" customWidth="1"/>
    <col min="21" max="21" width="10.125" style="169" bestFit="1" customWidth="1"/>
    <col min="22" max="22" width="9.375" style="169" bestFit="1" customWidth="1"/>
    <col min="23" max="23" width="9.50390625" style="169" bestFit="1" customWidth="1"/>
    <col min="24" max="24" width="8.50390625" style="169" bestFit="1" customWidth="1"/>
    <col min="25" max="25" width="9.50390625" style="169" bestFit="1" customWidth="1"/>
    <col min="26" max="27" width="10.375" style="169" bestFit="1" customWidth="1"/>
    <col min="28" max="28" width="11.50390625" style="169" bestFit="1" customWidth="1"/>
    <col min="29" max="29" width="12.625" style="167" bestFit="1" customWidth="1"/>
    <col min="30" max="30" width="9.375" style="169" customWidth="1"/>
    <col min="31" max="31" width="10.375" style="169" customWidth="1"/>
    <col min="32" max="32" width="8.375" style="167" bestFit="1" customWidth="1"/>
    <col min="33" max="33" width="9.375" style="167" bestFit="1" customWidth="1"/>
    <col min="34" max="34" width="9.125" style="169" customWidth="1"/>
    <col min="35" max="35" width="10.125" style="169" customWidth="1"/>
    <col min="36" max="36" width="14.125" style="170" customWidth="1"/>
    <col min="37" max="37" width="12.50390625" style="170" customWidth="1"/>
    <col min="38" max="38" width="8.00390625" style="169" customWidth="1"/>
    <col min="39" max="39" width="9.375" style="169" bestFit="1" customWidth="1"/>
    <col min="40" max="40" width="11.50390625" style="169" bestFit="1" customWidth="1"/>
    <col min="41" max="41" width="12.375" style="169" bestFit="1" customWidth="1"/>
  </cols>
  <sheetData>
    <row r="1" spans="1:41" s="166" customFormat="1" ht="33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215"/>
      <c r="AK1" s="215"/>
      <c r="AL1" s="171"/>
      <c r="AM1" s="171"/>
      <c r="AN1" s="171"/>
      <c r="AO1" s="171"/>
    </row>
    <row r="2" spans="1:41" s="166" customFormat="1" ht="27.75" customHeight="1">
      <c r="A2" s="172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216"/>
      <c r="AK2" s="216"/>
      <c r="AL2" s="172"/>
      <c r="AM2" s="172"/>
      <c r="AN2" s="217"/>
      <c r="AO2" s="217"/>
    </row>
    <row r="3" spans="1:41" s="167" customFormat="1" ht="20.25" customHeight="1">
      <c r="A3" s="36" t="s">
        <v>2</v>
      </c>
      <c r="B3" s="174" t="s">
        <v>3</v>
      </c>
      <c r="C3" s="175" t="s">
        <v>4</v>
      </c>
      <c r="D3" s="176" t="s">
        <v>5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218"/>
      <c r="AK3" s="218"/>
      <c r="AL3" s="177"/>
      <c r="AM3" s="177"/>
      <c r="AN3" s="219" t="s">
        <v>6</v>
      </c>
      <c r="AO3" s="229"/>
    </row>
    <row r="4" spans="1:41" s="167" customFormat="1" ht="18" customHeight="1">
      <c r="A4" s="34"/>
      <c r="B4" s="178"/>
      <c r="C4" s="179"/>
      <c r="D4" s="180" t="s">
        <v>7</v>
      </c>
      <c r="E4" s="180"/>
      <c r="F4" s="180"/>
      <c r="G4" s="180"/>
      <c r="H4" s="180"/>
      <c r="I4" s="180"/>
      <c r="J4" s="180"/>
      <c r="K4" s="180"/>
      <c r="L4" s="180"/>
      <c r="M4" s="180"/>
      <c r="N4" s="204" t="s">
        <v>8</v>
      </c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20"/>
      <c r="AK4" s="220"/>
      <c r="AL4" s="205"/>
      <c r="AM4" s="205"/>
      <c r="AN4" s="219"/>
      <c r="AO4" s="229"/>
    </row>
    <row r="5" spans="1:41" s="167" customFormat="1" ht="22.5" customHeight="1">
      <c r="A5" s="34"/>
      <c r="B5" s="178"/>
      <c r="C5" s="179"/>
      <c r="D5" s="181" t="s">
        <v>9</v>
      </c>
      <c r="E5" s="181"/>
      <c r="F5" s="181"/>
      <c r="G5" s="181"/>
      <c r="H5" s="181" t="s">
        <v>10</v>
      </c>
      <c r="I5" s="181"/>
      <c r="J5" s="181"/>
      <c r="K5" s="181"/>
      <c r="L5" s="181"/>
      <c r="M5" s="181"/>
      <c r="N5" s="206" t="s">
        <v>11</v>
      </c>
      <c r="O5" s="206"/>
      <c r="P5" s="206" t="s">
        <v>12</v>
      </c>
      <c r="Q5" s="206"/>
      <c r="R5" s="206" t="s">
        <v>13</v>
      </c>
      <c r="S5" s="206"/>
      <c r="T5" s="206" t="s">
        <v>14</v>
      </c>
      <c r="U5" s="206"/>
      <c r="V5" s="206" t="s">
        <v>15</v>
      </c>
      <c r="W5" s="206"/>
      <c r="X5" s="206" t="s">
        <v>16</v>
      </c>
      <c r="Y5" s="206"/>
      <c r="Z5" s="206" t="s">
        <v>17</v>
      </c>
      <c r="AA5" s="206"/>
      <c r="AB5" s="206"/>
      <c r="AC5" s="206"/>
      <c r="AD5" s="206" t="s">
        <v>18</v>
      </c>
      <c r="AE5" s="206"/>
      <c r="AF5" s="206"/>
      <c r="AG5" s="206"/>
      <c r="AH5" s="206" t="s">
        <v>19</v>
      </c>
      <c r="AI5" s="206"/>
      <c r="AJ5" s="221" t="s">
        <v>20</v>
      </c>
      <c r="AK5" s="221"/>
      <c r="AL5" s="206" t="s">
        <v>21</v>
      </c>
      <c r="AM5" s="222"/>
      <c r="AN5" s="176"/>
      <c r="AO5" s="230"/>
    </row>
    <row r="6" spans="1:41" s="167" customFormat="1" ht="16.5" customHeight="1">
      <c r="A6" s="34"/>
      <c r="B6" s="178"/>
      <c r="C6" s="179"/>
      <c r="D6" s="178" t="s">
        <v>22</v>
      </c>
      <c r="E6" s="178"/>
      <c r="F6" s="178" t="s">
        <v>23</v>
      </c>
      <c r="G6" s="178"/>
      <c r="H6" s="178" t="s">
        <v>22</v>
      </c>
      <c r="I6" s="178"/>
      <c r="J6" s="178" t="s">
        <v>24</v>
      </c>
      <c r="K6" s="178"/>
      <c r="L6" s="178"/>
      <c r="M6" s="178"/>
      <c r="N6" s="178" t="s">
        <v>25</v>
      </c>
      <c r="O6" s="178"/>
      <c r="P6" s="178" t="s">
        <v>25</v>
      </c>
      <c r="Q6" s="178"/>
      <c r="R6" s="178" t="s">
        <v>25</v>
      </c>
      <c r="S6" s="178"/>
      <c r="T6" s="34" t="s">
        <v>22</v>
      </c>
      <c r="U6" s="34"/>
      <c r="V6" s="34" t="s">
        <v>22</v>
      </c>
      <c r="W6" s="34"/>
      <c r="X6" s="34" t="s">
        <v>22</v>
      </c>
      <c r="Y6" s="34"/>
      <c r="Z6" s="178" t="s">
        <v>25</v>
      </c>
      <c r="AA6" s="178"/>
      <c r="AB6" s="178" t="s">
        <v>26</v>
      </c>
      <c r="AC6" s="178"/>
      <c r="AD6" s="178" t="s">
        <v>25</v>
      </c>
      <c r="AE6" s="178"/>
      <c r="AF6" s="178" t="s">
        <v>26</v>
      </c>
      <c r="AG6" s="178"/>
      <c r="AH6" s="178" t="s">
        <v>25</v>
      </c>
      <c r="AI6" s="178"/>
      <c r="AJ6" s="223" t="s">
        <v>22</v>
      </c>
      <c r="AK6" s="223"/>
      <c r="AL6" s="178" t="s">
        <v>25</v>
      </c>
      <c r="AM6" s="178"/>
      <c r="AN6" s="224" t="s">
        <v>27</v>
      </c>
      <c r="AO6" s="224" t="s">
        <v>28</v>
      </c>
    </row>
    <row r="7" spans="1:41" s="167" customFormat="1" ht="13.5" customHeight="1">
      <c r="A7" s="34"/>
      <c r="B7" s="178"/>
      <c r="C7" s="179"/>
      <c r="D7" s="178" t="s">
        <v>29</v>
      </c>
      <c r="E7" s="178" t="s">
        <v>30</v>
      </c>
      <c r="F7" s="178" t="s">
        <v>29</v>
      </c>
      <c r="G7" s="175" t="s">
        <v>30</v>
      </c>
      <c r="H7" s="178" t="s">
        <v>29</v>
      </c>
      <c r="I7" s="178" t="s">
        <v>30</v>
      </c>
      <c r="J7" s="34" t="s">
        <v>31</v>
      </c>
      <c r="K7" s="34"/>
      <c r="L7" s="34" t="s">
        <v>32</v>
      </c>
      <c r="M7" s="34"/>
      <c r="N7" s="178" t="s">
        <v>29</v>
      </c>
      <c r="O7" s="178" t="s">
        <v>30</v>
      </c>
      <c r="P7" s="178" t="s">
        <v>29</v>
      </c>
      <c r="Q7" s="178" t="s">
        <v>30</v>
      </c>
      <c r="R7" s="178" t="s">
        <v>29</v>
      </c>
      <c r="S7" s="178" t="s">
        <v>30</v>
      </c>
      <c r="T7" s="178" t="s">
        <v>29</v>
      </c>
      <c r="U7" s="178" t="s">
        <v>30</v>
      </c>
      <c r="V7" s="178" t="s">
        <v>29</v>
      </c>
      <c r="W7" s="178" t="s">
        <v>30</v>
      </c>
      <c r="X7" s="178" t="s">
        <v>29</v>
      </c>
      <c r="Y7" s="178" t="s">
        <v>30</v>
      </c>
      <c r="Z7" s="178" t="s">
        <v>29</v>
      </c>
      <c r="AA7" s="178" t="s">
        <v>30</v>
      </c>
      <c r="AB7" s="178" t="s">
        <v>29</v>
      </c>
      <c r="AC7" s="178" t="s">
        <v>30</v>
      </c>
      <c r="AD7" s="178" t="s">
        <v>29</v>
      </c>
      <c r="AE7" s="178" t="s">
        <v>30</v>
      </c>
      <c r="AF7" s="178" t="s">
        <v>29</v>
      </c>
      <c r="AG7" s="178" t="s">
        <v>30</v>
      </c>
      <c r="AH7" s="178" t="s">
        <v>29</v>
      </c>
      <c r="AI7" s="178" t="s">
        <v>30</v>
      </c>
      <c r="AJ7" s="220" t="s">
        <v>29</v>
      </c>
      <c r="AK7" s="220" t="s">
        <v>30</v>
      </c>
      <c r="AL7" s="178" t="s">
        <v>29</v>
      </c>
      <c r="AM7" s="178" t="s">
        <v>30</v>
      </c>
      <c r="AN7" s="225"/>
      <c r="AO7" s="225"/>
    </row>
    <row r="8" spans="1:41" s="167" customFormat="1" ht="18.75" customHeight="1">
      <c r="A8" s="34"/>
      <c r="B8" s="178"/>
      <c r="C8" s="174"/>
      <c r="D8" s="178"/>
      <c r="E8" s="178"/>
      <c r="F8" s="178"/>
      <c r="G8" s="174"/>
      <c r="H8" s="178"/>
      <c r="I8" s="178"/>
      <c r="J8" s="34" t="s">
        <v>29</v>
      </c>
      <c r="K8" s="34" t="s">
        <v>30</v>
      </c>
      <c r="L8" s="34" t="s">
        <v>29</v>
      </c>
      <c r="M8" s="34" t="s">
        <v>30</v>
      </c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220"/>
      <c r="AK8" s="220"/>
      <c r="AL8" s="178"/>
      <c r="AM8" s="178"/>
      <c r="AN8" s="226"/>
      <c r="AO8" s="226"/>
    </row>
    <row r="9" spans="1:41" ht="25.5" customHeight="1">
      <c r="A9" s="182" t="s">
        <v>33</v>
      </c>
      <c r="B9" s="183">
        <f>D9+H9+N9+P9+R9+T9+V9+X9+Z9+AD9+AH9+AL9</f>
        <v>41363.759999999995</v>
      </c>
      <c r="C9" s="183">
        <f>E9+I9+O9+Q9+S9+U9+W9+Y9+AA9+AE9+AI9+AM9+AK9</f>
        <v>100048.28999999998</v>
      </c>
      <c r="D9" s="184">
        <v>8800.37</v>
      </c>
      <c r="E9" s="184">
        <v>31443.66</v>
      </c>
      <c r="F9" s="184">
        <v>28084</v>
      </c>
      <c r="G9" s="184">
        <v>102632</v>
      </c>
      <c r="H9" s="184">
        <v>3816.76</v>
      </c>
      <c r="I9" s="184">
        <v>11096.66</v>
      </c>
      <c r="J9" s="184">
        <v>40476</v>
      </c>
      <c r="K9" s="184">
        <v>118495</v>
      </c>
      <c r="L9" s="184">
        <v>66636</v>
      </c>
      <c r="M9" s="184">
        <v>152842</v>
      </c>
      <c r="N9" s="184">
        <v>121.92</v>
      </c>
      <c r="O9" s="184">
        <v>2119.53</v>
      </c>
      <c r="P9" s="184">
        <v>60.98</v>
      </c>
      <c r="Q9" s="184">
        <v>718.89</v>
      </c>
      <c r="R9" s="184">
        <v>3572.24</v>
      </c>
      <c r="S9" s="184">
        <v>4530.25</v>
      </c>
      <c r="T9" s="184">
        <v>6.75</v>
      </c>
      <c r="U9" s="184">
        <v>194.09</v>
      </c>
      <c r="V9" s="184">
        <v>0.21</v>
      </c>
      <c r="W9" s="184">
        <v>124.68</v>
      </c>
      <c r="X9" s="184">
        <v>32.26</v>
      </c>
      <c r="Y9" s="184">
        <v>99.19</v>
      </c>
      <c r="Z9" s="184">
        <v>1852.48</v>
      </c>
      <c r="AA9" s="184">
        <v>2529.74</v>
      </c>
      <c r="AB9" s="184">
        <v>367852</v>
      </c>
      <c r="AC9" s="184">
        <v>441105</v>
      </c>
      <c r="AD9" s="184">
        <v>20093.73</v>
      </c>
      <c r="AE9" s="184">
        <v>26668.68</v>
      </c>
      <c r="AF9" s="184"/>
      <c r="AG9" s="184"/>
      <c r="AH9" s="184">
        <v>2999.68</v>
      </c>
      <c r="AI9" s="184">
        <v>8139.4</v>
      </c>
      <c r="AJ9" s="227">
        <v>45.63</v>
      </c>
      <c r="AK9" s="227">
        <v>12376.26</v>
      </c>
      <c r="AL9" s="184">
        <v>6.38</v>
      </c>
      <c r="AM9" s="184">
        <v>7.26</v>
      </c>
      <c r="AN9" s="184">
        <v>39027.91</v>
      </c>
      <c r="AO9" s="184">
        <v>33857.1</v>
      </c>
    </row>
    <row r="10" spans="1:41" ht="25.5" customHeight="1">
      <c r="A10" s="182" t="s">
        <v>34</v>
      </c>
      <c r="B10" s="183">
        <f>D10+H10+N10+P10+R10+T10+V10+X10+Z10+AD10+AH10+AL10</f>
        <v>3693.7059729999332</v>
      </c>
      <c r="C10" s="183">
        <f>E10+I10+O10+Q10+S10+U10+W10+Y10+AA10+AE10+AI10+AM10+AK10</f>
        <v>10669.859189999937</v>
      </c>
      <c r="D10" s="184">
        <v>2139.29</v>
      </c>
      <c r="E10" s="184">
        <v>6930.15</v>
      </c>
      <c r="F10" s="184">
        <v>8306</v>
      </c>
      <c r="G10" s="184">
        <v>28333</v>
      </c>
      <c r="H10" s="184">
        <v>726.61</v>
      </c>
      <c r="I10" s="184">
        <v>2218.58</v>
      </c>
      <c r="J10" s="184">
        <v>8438</v>
      </c>
      <c r="K10" s="184">
        <v>28170</v>
      </c>
      <c r="L10" s="184">
        <v>4393</v>
      </c>
      <c r="M10" s="184">
        <v>10186</v>
      </c>
      <c r="N10" s="184">
        <v>332.91117500000007</v>
      </c>
      <c r="O10" s="184">
        <v>583.3011750000001</v>
      </c>
      <c r="P10" s="184">
        <v>1.551549</v>
      </c>
      <c r="Q10" s="184">
        <v>7.351549</v>
      </c>
      <c r="R10" s="184">
        <v>74.49905100000008</v>
      </c>
      <c r="S10" s="184">
        <v>299.00905100000006</v>
      </c>
      <c r="T10" s="184">
        <v>0</v>
      </c>
      <c r="U10" s="184">
        <v>1.85</v>
      </c>
      <c r="V10" s="184">
        <v>0</v>
      </c>
      <c r="W10" s="184">
        <v>-0.069876</v>
      </c>
      <c r="X10" s="184">
        <v>7.039164000000001</v>
      </c>
      <c r="Y10" s="184">
        <v>14.579164000000002</v>
      </c>
      <c r="Z10" s="184">
        <v>404.37686799993315</v>
      </c>
      <c r="AA10" s="184">
        <v>573.6668679999332</v>
      </c>
      <c r="AB10" s="184"/>
      <c r="AC10" s="184"/>
      <c r="AD10" s="184">
        <v>6.028166000000001</v>
      </c>
      <c r="AE10" s="184">
        <v>15.925966</v>
      </c>
      <c r="AF10" s="184"/>
      <c r="AG10" s="184"/>
      <c r="AH10" s="184">
        <v>1.4</v>
      </c>
      <c r="AI10" s="184">
        <v>25.515292999999996</v>
      </c>
      <c r="AJ10" s="227"/>
      <c r="AK10" s="227"/>
      <c r="AL10" s="227"/>
      <c r="AM10" s="227"/>
      <c r="AN10" s="227">
        <v>3265</v>
      </c>
      <c r="AO10" s="227">
        <v>3044</v>
      </c>
    </row>
    <row r="11" spans="1:41" ht="25.5" customHeight="1">
      <c r="A11" s="182" t="s">
        <v>35</v>
      </c>
      <c r="B11" s="183">
        <f>D11+H11+N11+P11+R11+T11+V11+X11+Z11+AD11+AH11+AL11</f>
        <v>5554.380927638999</v>
      </c>
      <c r="C11" s="183">
        <f>E11+I11+O11+Q11+S11+U11+W11+Y11+AA11+AE11+AI11+AM11+AK11</f>
        <v>19011.6450377</v>
      </c>
      <c r="D11" s="184">
        <v>3364.297389</v>
      </c>
      <c r="E11" s="184">
        <v>12999.6</v>
      </c>
      <c r="F11" s="184">
        <v>11218</v>
      </c>
      <c r="G11" s="184">
        <v>44418</v>
      </c>
      <c r="H11" s="184">
        <v>1110.5</v>
      </c>
      <c r="I11" s="184">
        <v>3943.6</v>
      </c>
      <c r="J11" s="184">
        <v>13829</v>
      </c>
      <c r="K11" s="184">
        <v>49120</v>
      </c>
      <c r="L11" s="184"/>
      <c r="M11" s="184"/>
      <c r="N11" s="184">
        <v>22.92220566</v>
      </c>
      <c r="O11" s="184">
        <v>117.173366</v>
      </c>
      <c r="P11" s="184">
        <v>694.8737981</v>
      </c>
      <c r="Q11" s="184">
        <v>731.4477802</v>
      </c>
      <c r="R11" s="184">
        <v>92.96442075</v>
      </c>
      <c r="S11" s="184">
        <v>270.434633</v>
      </c>
      <c r="T11" s="184">
        <v>1.092264151</v>
      </c>
      <c r="U11" s="184">
        <v>38.1234717</v>
      </c>
      <c r="V11" s="184">
        <v>0</v>
      </c>
      <c r="W11" s="184">
        <v>4.3</v>
      </c>
      <c r="X11" s="184">
        <v>9.540663208</v>
      </c>
      <c r="Y11" s="184">
        <v>11.64728019</v>
      </c>
      <c r="Z11" s="184">
        <v>232.187333</v>
      </c>
      <c r="AA11" s="184">
        <v>813.7461934</v>
      </c>
      <c r="AB11" s="184"/>
      <c r="AC11" s="184"/>
      <c r="AD11" s="184">
        <v>26.00285377</v>
      </c>
      <c r="AE11" s="184">
        <v>81.57231321</v>
      </c>
      <c r="AF11" s="184"/>
      <c r="AG11" s="184"/>
      <c r="AH11" s="184">
        <v>0</v>
      </c>
      <c r="AI11" s="184">
        <v>0</v>
      </c>
      <c r="AJ11" s="228">
        <v>0</v>
      </c>
      <c r="AK11" s="228">
        <v>0</v>
      </c>
      <c r="AL11" s="228">
        <v>0</v>
      </c>
      <c r="AM11" s="228">
        <v>0</v>
      </c>
      <c r="AN11" s="228">
        <v>6926.5</v>
      </c>
      <c r="AO11" s="228">
        <v>5557.1</v>
      </c>
    </row>
    <row r="12" spans="1:41" ht="25.5" customHeight="1">
      <c r="A12" s="182" t="s">
        <v>36</v>
      </c>
      <c r="B12" s="183">
        <f>D12+H12+N12+P12+R12+T12+V12+X12+Z12+AD12+AH12+AL12</f>
        <v>393.23</v>
      </c>
      <c r="C12" s="183">
        <f>E12+I12+O12+Q12+S12+U12+W12+Y12+AA12+AE12+AI12+AM12+AK12</f>
        <v>1089.0600000000002</v>
      </c>
      <c r="D12" s="185">
        <v>200.68</v>
      </c>
      <c r="E12" s="185">
        <v>584.26</v>
      </c>
      <c r="F12" s="186">
        <v>739</v>
      </c>
      <c r="G12" s="187">
        <v>2192</v>
      </c>
      <c r="H12" s="187">
        <v>71.69</v>
      </c>
      <c r="I12" s="187">
        <v>213.01</v>
      </c>
      <c r="J12" s="186">
        <v>795</v>
      </c>
      <c r="K12" s="187">
        <v>2362</v>
      </c>
      <c r="L12" s="187"/>
      <c r="M12" s="187"/>
      <c r="N12" s="185">
        <v>28.05</v>
      </c>
      <c r="O12" s="185">
        <v>38.85</v>
      </c>
      <c r="P12" s="185">
        <v>2.51</v>
      </c>
      <c r="Q12" s="185">
        <v>4.27</v>
      </c>
      <c r="R12" s="149">
        <v>58.83</v>
      </c>
      <c r="S12" s="149">
        <v>186.53</v>
      </c>
      <c r="T12" s="185"/>
      <c r="U12" s="185"/>
      <c r="V12" s="185"/>
      <c r="W12" s="185"/>
      <c r="X12" s="185"/>
      <c r="Y12" s="185"/>
      <c r="Z12" s="185">
        <v>31.47</v>
      </c>
      <c r="AA12" s="185">
        <v>62.14</v>
      </c>
      <c r="AB12" s="186">
        <v>1868</v>
      </c>
      <c r="AC12" s="185">
        <v>2817</v>
      </c>
      <c r="AD12" s="185"/>
      <c r="AE12" s="185"/>
      <c r="AF12" s="185"/>
      <c r="AG12" s="185"/>
      <c r="AH12" s="185"/>
      <c r="AI12" s="185"/>
      <c r="AJ12" s="228"/>
      <c r="AK12" s="228"/>
      <c r="AL12" s="228"/>
      <c r="AM12" s="228"/>
      <c r="AN12" s="228">
        <v>536.57</v>
      </c>
      <c r="AO12" s="228">
        <v>423.53</v>
      </c>
    </row>
    <row r="13" spans="1:41" ht="25.5" customHeight="1">
      <c r="A13" s="182" t="s">
        <v>37</v>
      </c>
      <c r="B13" s="183">
        <f>D13+H13+N13+P13+R13+T13+V13+X13+Z13+AD13+AH13+AL13</f>
        <v>1733.085216</v>
      </c>
      <c r="C13" s="183">
        <f aca="true" t="shared" si="0" ref="C13:C25">E13+I13+O13+Q13+S13+U13+W13+Y13+AA13+AE13+AI13+AM13</f>
        <v>4632.783067</v>
      </c>
      <c r="D13" s="188">
        <v>751.719645</v>
      </c>
      <c r="E13" s="188">
        <v>2290.5766129999997</v>
      </c>
      <c r="F13" s="189">
        <v>3491</v>
      </c>
      <c r="G13" s="188">
        <v>10552</v>
      </c>
      <c r="H13" s="188">
        <v>602.598687</v>
      </c>
      <c r="I13" s="188">
        <v>1707.123909</v>
      </c>
      <c r="J13" s="188">
        <v>3578</v>
      </c>
      <c r="K13" s="188">
        <v>10740</v>
      </c>
      <c r="L13" s="188">
        <v>29946</v>
      </c>
      <c r="M13" s="188">
        <v>78209</v>
      </c>
      <c r="N13" s="188">
        <v>2.628333</v>
      </c>
      <c r="O13" s="188">
        <v>22.49544</v>
      </c>
      <c r="P13" s="188">
        <v>10.689252999999999</v>
      </c>
      <c r="Q13" s="188">
        <v>35.927465999999995</v>
      </c>
      <c r="R13" s="188">
        <v>85.78915400000001</v>
      </c>
      <c r="S13" s="188">
        <v>139.541674</v>
      </c>
      <c r="T13" s="188">
        <v>2.243585</v>
      </c>
      <c r="U13" s="188">
        <v>16.827171</v>
      </c>
      <c r="V13" s="188">
        <v>0</v>
      </c>
      <c r="W13" s="188">
        <v>0</v>
      </c>
      <c r="X13" s="188">
        <v>4.0613269999999995</v>
      </c>
      <c r="Y13" s="188">
        <v>9.092469</v>
      </c>
      <c r="Z13" s="188">
        <v>264.817016</v>
      </c>
      <c r="AA13" s="188">
        <v>387.898508</v>
      </c>
      <c r="AB13" s="188">
        <v>80490</v>
      </c>
      <c r="AC13" s="188">
        <v>218962</v>
      </c>
      <c r="AD13" s="188">
        <v>8.538216</v>
      </c>
      <c r="AE13" s="188">
        <v>23.299817</v>
      </c>
      <c r="AF13" s="188">
        <v>153</v>
      </c>
      <c r="AG13" s="188">
        <v>406</v>
      </c>
      <c r="AH13" s="188">
        <v>0</v>
      </c>
      <c r="AI13" s="188">
        <v>0</v>
      </c>
      <c r="AJ13" s="228">
        <v>0</v>
      </c>
      <c r="AK13" s="228">
        <v>0</v>
      </c>
      <c r="AL13" s="228">
        <v>0</v>
      </c>
      <c r="AM13" s="228">
        <v>0</v>
      </c>
      <c r="AN13" s="228">
        <v>2088.457778</v>
      </c>
      <c r="AO13" s="228">
        <v>2398.2987550000003</v>
      </c>
    </row>
    <row r="14" spans="1:41" ht="25.5" customHeight="1">
      <c r="A14" s="182" t="s">
        <v>38</v>
      </c>
      <c r="B14" s="183">
        <f aca="true" t="shared" si="1" ref="B14:B25">D14+H14+N14+P14+R14+T14+V14+X14+Z14+AD14+AH14+AL14</f>
        <v>399.5</v>
      </c>
      <c r="C14" s="183">
        <f t="shared" si="0"/>
        <v>1275.7600000000002</v>
      </c>
      <c r="D14" s="190">
        <v>230.93</v>
      </c>
      <c r="E14" s="190">
        <v>830.15</v>
      </c>
      <c r="F14" s="190">
        <v>43</v>
      </c>
      <c r="G14" s="190">
        <v>246</v>
      </c>
      <c r="H14" s="190">
        <v>92.97</v>
      </c>
      <c r="I14" s="190">
        <v>295.61</v>
      </c>
      <c r="J14" s="190">
        <v>1110</v>
      </c>
      <c r="K14" s="190">
        <v>3541</v>
      </c>
      <c r="L14" s="190">
        <v>0</v>
      </c>
      <c r="M14" s="190">
        <v>1</v>
      </c>
      <c r="N14" s="190">
        <v>25.92</v>
      </c>
      <c r="O14" s="190">
        <v>35.73</v>
      </c>
      <c r="P14" s="190">
        <v>0</v>
      </c>
      <c r="Q14" s="190">
        <v>0</v>
      </c>
      <c r="R14" s="190">
        <v>10.41</v>
      </c>
      <c r="S14" s="190">
        <v>62.46</v>
      </c>
      <c r="T14" s="190">
        <v>0</v>
      </c>
      <c r="U14" s="190">
        <v>0</v>
      </c>
      <c r="V14" s="190">
        <v>0</v>
      </c>
      <c r="W14" s="190">
        <v>0</v>
      </c>
      <c r="X14" s="190">
        <v>0.14</v>
      </c>
      <c r="Y14" s="190">
        <v>0.66</v>
      </c>
      <c r="Z14" s="190">
        <v>38.95</v>
      </c>
      <c r="AA14" s="190">
        <v>49.9</v>
      </c>
      <c r="AB14" s="190">
        <v>4258</v>
      </c>
      <c r="AC14" s="190">
        <v>4593</v>
      </c>
      <c r="AD14" s="190">
        <v>0.18</v>
      </c>
      <c r="AE14" s="190">
        <v>1.25</v>
      </c>
      <c r="AF14" s="190">
        <v>9</v>
      </c>
      <c r="AG14" s="190">
        <v>38</v>
      </c>
      <c r="AH14" s="190"/>
      <c r="AI14" s="190"/>
      <c r="AJ14" s="228"/>
      <c r="AK14" s="228"/>
      <c r="AL14" s="228"/>
      <c r="AM14" s="228"/>
      <c r="AN14" s="228">
        <v>577.7</v>
      </c>
      <c r="AO14" s="228">
        <v>1164.73</v>
      </c>
    </row>
    <row r="15" spans="1:41" ht="25.5" customHeight="1">
      <c r="A15" s="182" t="s">
        <v>39</v>
      </c>
      <c r="B15" s="183">
        <f t="shared" si="1"/>
        <v>497.4168319999995</v>
      </c>
      <c r="C15" s="183">
        <f t="shared" si="0"/>
        <v>1475.8685859999987</v>
      </c>
      <c r="D15" s="191">
        <v>341.3045459999997</v>
      </c>
      <c r="E15" s="191">
        <v>1068.7301759999993</v>
      </c>
      <c r="F15" s="192"/>
      <c r="G15" s="192">
        <v>0</v>
      </c>
      <c r="H15" s="193">
        <v>133.23599499999986</v>
      </c>
      <c r="I15" s="207">
        <v>374.3394809999996</v>
      </c>
      <c r="J15" s="193"/>
      <c r="K15" s="207">
        <v>0</v>
      </c>
      <c r="L15" s="208">
        <v>0</v>
      </c>
      <c r="M15" s="209">
        <v>0</v>
      </c>
      <c r="N15" s="192">
        <v>0</v>
      </c>
      <c r="O15" s="192">
        <v>0.6924520000000001</v>
      </c>
      <c r="P15" s="192">
        <v>0</v>
      </c>
      <c r="Q15" s="192">
        <v>0</v>
      </c>
      <c r="R15" s="192">
        <v>1.641781999999998</v>
      </c>
      <c r="S15" s="192">
        <v>4.702581999999998</v>
      </c>
      <c r="T15" s="192">
        <v>0</v>
      </c>
      <c r="U15" s="192">
        <v>0</v>
      </c>
      <c r="V15" s="192">
        <v>0</v>
      </c>
      <c r="W15" s="192">
        <v>0</v>
      </c>
      <c r="X15" s="192">
        <v>0</v>
      </c>
      <c r="Y15" s="209">
        <v>0</v>
      </c>
      <c r="Z15" s="192">
        <v>19.804324999999988</v>
      </c>
      <c r="AA15" s="192">
        <v>25.913305999999977</v>
      </c>
      <c r="AB15" s="192">
        <v>0</v>
      </c>
      <c r="AC15" s="192">
        <v>0</v>
      </c>
      <c r="AD15" s="192">
        <v>1.4301840000000001</v>
      </c>
      <c r="AE15" s="192">
        <v>1.4905890000000002</v>
      </c>
      <c r="AF15" s="192">
        <v>0</v>
      </c>
      <c r="AG15" s="192">
        <v>0</v>
      </c>
      <c r="AH15" s="192">
        <v>0</v>
      </c>
      <c r="AI15" s="192">
        <v>0</v>
      </c>
      <c r="AJ15" s="228">
        <v>0</v>
      </c>
      <c r="AK15" s="228"/>
      <c r="AL15" s="228">
        <v>0</v>
      </c>
      <c r="AM15" s="228">
        <v>0</v>
      </c>
      <c r="AN15" s="228">
        <v>1396</v>
      </c>
      <c r="AO15" s="228">
        <v>1340</v>
      </c>
    </row>
    <row r="16" spans="1:41" ht="25.5" customHeight="1">
      <c r="A16" s="182" t="s">
        <v>40</v>
      </c>
      <c r="B16" s="183">
        <f t="shared" si="1"/>
        <v>58.690000000000005</v>
      </c>
      <c r="C16" s="183">
        <f t="shared" si="0"/>
        <v>117.11</v>
      </c>
      <c r="D16" s="194">
        <v>41.83</v>
      </c>
      <c r="E16" s="194">
        <v>84.21</v>
      </c>
      <c r="F16" s="195">
        <v>185</v>
      </c>
      <c r="G16" s="195">
        <v>357</v>
      </c>
      <c r="H16" s="194">
        <v>15.89</v>
      </c>
      <c r="I16" s="194">
        <v>30.49</v>
      </c>
      <c r="J16" s="195">
        <v>155</v>
      </c>
      <c r="K16" s="195">
        <v>296</v>
      </c>
      <c r="L16" s="195">
        <v>0</v>
      </c>
      <c r="M16" s="195">
        <v>0</v>
      </c>
      <c r="N16" s="194">
        <v>0</v>
      </c>
      <c r="O16" s="194">
        <v>0</v>
      </c>
      <c r="P16" s="194">
        <v>0</v>
      </c>
      <c r="Q16" s="194">
        <v>0.01</v>
      </c>
      <c r="R16" s="194">
        <v>0.09</v>
      </c>
      <c r="S16" s="195">
        <v>0.09</v>
      </c>
      <c r="T16" s="195">
        <v>0</v>
      </c>
      <c r="U16" s="195">
        <v>0</v>
      </c>
      <c r="V16" s="195">
        <v>0</v>
      </c>
      <c r="W16" s="195">
        <v>0</v>
      </c>
      <c r="X16" s="194">
        <v>0</v>
      </c>
      <c r="Y16" s="194">
        <v>0</v>
      </c>
      <c r="Z16" s="194">
        <v>0.88</v>
      </c>
      <c r="AA16" s="194">
        <v>2.02</v>
      </c>
      <c r="AB16" s="195">
        <v>40</v>
      </c>
      <c r="AC16" s="195">
        <v>120</v>
      </c>
      <c r="AD16" s="195">
        <v>0</v>
      </c>
      <c r="AE16" s="195">
        <v>0.29</v>
      </c>
      <c r="AF16" s="195">
        <v>0</v>
      </c>
      <c r="AG16" s="195">
        <v>1</v>
      </c>
      <c r="AH16" s="195">
        <v>0</v>
      </c>
      <c r="AI16" s="195">
        <v>0</v>
      </c>
      <c r="AJ16" s="228">
        <v>0</v>
      </c>
      <c r="AK16" s="228"/>
      <c r="AL16" s="228">
        <v>0</v>
      </c>
      <c r="AM16" s="228">
        <v>0</v>
      </c>
      <c r="AN16" s="228">
        <v>127.79</v>
      </c>
      <c r="AO16" s="228">
        <v>145.6</v>
      </c>
    </row>
    <row r="17" spans="1:41" ht="25.5" customHeight="1">
      <c r="A17" s="182" t="s">
        <v>41</v>
      </c>
      <c r="B17" s="183">
        <f t="shared" si="1"/>
        <v>1093.3799999999999</v>
      </c>
      <c r="C17" s="183">
        <f t="shared" si="0"/>
        <v>3449.239</v>
      </c>
      <c r="D17" s="184">
        <v>433.29</v>
      </c>
      <c r="E17" s="184">
        <v>1750.1</v>
      </c>
      <c r="F17" s="184">
        <v>1596</v>
      </c>
      <c r="G17" s="184">
        <v>3393</v>
      </c>
      <c r="H17" s="184">
        <v>292.19</v>
      </c>
      <c r="I17" s="184">
        <v>910.97</v>
      </c>
      <c r="J17" s="184">
        <v>1824</v>
      </c>
      <c r="K17" s="184">
        <v>6132</v>
      </c>
      <c r="L17" s="184">
        <v>9699</v>
      </c>
      <c r="M17" s="184">
        <v>30153</v>
      </c>
      <c r="N17" s="184">
        <v>4.3</v>
      </c>
      <c r="O17" s="184">
        <v>28.35</v>
      </c>
      <c r="P17" s="210">
        <v>5.6</v>
      </c>
      <c r="Q17" s="210">
        <v>11.45</v>
      </c>
      <c r="R17" s="184">
        <v>5.65</v>
      </c>
      <c r="S17" s="184">
        <v>70.26</v>
      </c>
      <c r="T17" s="184">
        <v>1.58</v>
      </c>
      <c r="U17" s="184">
        <v>1.64</v>
      </c>
      <c r="V17" s="184">
        <v>258.28</v>
      </c>
      <c r="W17" s="184">
        <v>530.54</v>
      </c>
      <c r="X17" s="184">
        <v>2.02</v>
      </c>
      <c r="Y17" s="184">
        <v>3.809</v>
      </c>
      <c r="Z17" s="184">
        <v>38.38</v>
      </c>
      <c r="AA17" s="184">
        <v>66.69</v>
      </c>
      <c r="AB17" s="184">
        <v>656</v>
      </c>
      <c r="AC17" s="184">
        <v>1060</v>
      </c>
      <c r="AD17" s="184">
        <v>52.09</v>
      </c>
      <c r="AE17" s="184">
        <v>75.32</v>
      </c>
      <c r="AF17" s="184">
        <v>595</v>
      </c>
      <c r="AG17" s="184">
        <v>778</v>
      </c>
      <c r="AH17" s="184"/>
      <c r="AI17" s="184"/>
      <c r="AJ17" s="228"/>
      <c r="AK17" s="228"/>
      <c r="AL17" s="228"/>
      <c r="AM17" s="228">
        <v>0.11</v>
      </c>
      <c r="AN17" s="228">
        <v>1397.03</v>
      </c>
      <c r="AO17" s="228">
        <v>1148.11</v>
      </c>
    </row>
    <row r="18" spans="1:41" ht="25.5" customHeight="1">
      <c r="A18" s="182" t="s">
        <v>42</v>
      </c>
      <c r="B18" s="183">
        <f t="shared" si="1"/>
        <v>4666.829999999999</v>
      </c>
      <c r="C18" s="183">
        <f t="shared" si="0"/>
        <v>10099.96</v>
      </c>
      <c r="D18" s="196">
        <v>2173.6</v>
      </c>
      <c r="E18" s="196">
        <v>5689.76</v>
      </c>
      <c r="F18" s="196">
        <v>6818</v>
      </c>
      <c r="G18" s="196">
        <v>19467</v>
      </c>
      <c r="H18" s="196">
        <v>774.8</v>
      </c>
      <c r="I18" s="196">
        <v>2100.7</v>
      </c>
      <c r="J18" s="196">
        <v>8745</v>
      </c>
      <c r="K18" s="196">
        <v>24116</v>
      </c>
      <c r="L18" s="196">
        <v>7965</v>
      </c>
      <c r="M18" s="196">
        <v>23500</v>
      </c>
      <c r="N18" s="196">
        <v>15.66</v>
      </c>
      <c r="O18" s="196">
        <v>106.42</v>
      </c>
      <c r="P18" s="196">
        <v>8.42</v>
      </c>
      <c r="Q18" s="196">
        <v>17.68</v>
      </c>
      <c r="R18" s="196">
        <v>303.89</v>
      </c>
      <c r="S18" s="196">
        <v>545.76</v>
      </c>
      <c r="T18" s="196">
        <v>76.74</v>
      </c>
      <c r="U18" s="196">
        <v>106.1</v>
      </c>
      <c r="V18" s="196">
        <v>0</v>
      </c>
      <c r="W18" s="196">
        <v>0</v>
      </c>
      <c r="X18" s="196">
        <v>0.16</v>
      </c>
      <c r="Y18" s="196">
        <v>1.74</v>
      </c>
      <c r="Z18" s="196">
        <v>330.12</v>
      </c>
      <c r="AA18" s="196">
        <v>490.32</v>
      </c>
      <c r="AB18" s="196">
        <v>40667</v>
      </c>
      <c r="AC18" s="196">
        <v>49491</v>
      </c>
      <c r="AD18" s="196">
        <v>3.48</v>
      </c>
      <c r="AE18" s="196">
        <v>6.75</v>
      </c>
      <c r="AF18" s="196">
        <v>43</v>
      </c>
      <c r="AG18" s="196">
        <v>77</v>
      </c>
      <c r="AH18" s="196">
        <v>979.96</v>
      </c>
      <c r="AI18" s="196">
        <v>1034.73</v>
      </c>
      <c r="AJ18" s="228">
        <v>0</v>
      </c>
      <c r="AK18" s="228"/>
      <c r="AL18" s="228">
        <v>0</v>
      </c>
      <c r="AM18" s="228">
        <v>0</v>
      </c>
      <c r="AN18" s="228">
        <v>3413.37</v>
      </c>
      <c r="AO18" s="228">
        <v>3599.53</v>
      </c>
    </row>
    <row r="19" spans="1:41" ht="25.5" customHeight="1">
      <c r="A19" s="182" t="s">
        <v>43</v>
      </c>
      <c r="B19" s="183">
        <f t="shared" si="1"/>
        <v>402.59</v>
      </c>
      <c r="C19" s="183">
        <f t="shared" si="0"/>
        <v>443.22999999999996</v>
      </c>
      <c r="D19" s="197">
        <v>8.68</v>
      </c>
      <c r="E19" s="197">
        <v>22.72</v>
      </c>
      <c r="F19" s="197">
        <v>59</v>
      </c>
      <c r="G19" s="197">
        <v>118</v>
      </c>
      <c r="H19" s="197">
        <v>3.25</v>
      </c>
      <c r="I19" s="197">
        <v>8.93</v>
      </c>
      <c r="J19" s="197">
        <v>59</v>
      </c>
      <c r="K19" s="197">
        <v>118</v>
      </c>
      <c r="L19" s="197">
        <v>0</v>
      </c>
      <c r="M19" s="197">
        <v>0</v>
      </c>
      <c r="N19" s="197">
        <v>0.34</v>
      </c>
      <c r="O19" s="197">
        <v>3.72</v>
      </c>
      <c r="P19" s="197">
        <v>1.72</v>
      </c>
      <c r="Q19" s="197">
        <v>1.72</v>
      </c>
      <c r="R19" s="197">
        <v>44.13</v>
      </c>
      <c r="S19" s="197">
        <v>44.23</v>
      </c>
      <c r="T19" s="197">
        <v>0</v>
      </c>
      <c r="U19" s="197">
        <v>0</v>
      </c>
      <c r="V19" s="197">
        <v>0</v>
      </c>
      <c r="W19" s="197">
        <v>0</v>
      </c>
      <c r="X19" s="197">
        <v>0.62</v>
      </c>
      <c r="Y19" s="197">
        <v>2.41</v>
      </c>
      <c r="Z19" s="197">
        <v>10.26</v>
      </c>
      <c r="AA19" s="197">
        <v>25.91</v>
      </c>
      <c r="AB19" s="197" t="s">
        <v>44</v>
      </c>
      <c r="AC19" s="197" t="s">
        <v>44</v>
      </c>
      <c r="AD19" s="197">
        <v>333.59</v>
      </c>
      <c r="AE19" s="197">
        <v>333.59</v>
      </c>
      <c r="AF19" s="197">
        <v>855</v>
      </c>
      <c r="AG19" s="197">
        <v>855</v>
      </c>
      <c r="AH19" s="197">
        <v>0</v>
      </c>
      <c r="AI19" s="197">
        <v>0</v>
      </c>
      <c r="AJ19" s="228">
        <v>0</v>
      </c>
      <c r="AK19" s="228"/>
      <c r="AL19" s="228">
        <v>0</v>
      </c>
      <c r="AM19" s="228">
        <v>0</v>
      </c>
      <c r="AN19" s="228">
        <v>126.84</v>
      </c>
      <c r="AO19" s="228">
        <v>143.5</v>
      </c>
    </row>
    <row r="20" spans="1:41" ht="25.5" customHeight="1">
      <c r="A20" s="182" t="s">
        <v>45</v>
      </c>
      <c r="B20" s="183">
        <f t="shared" si="1"/>
        <v>75.87</v>
      </c>
      <c r="C20" s="183">
        <f t="shared" si="0"/>
        <v>303.19</v>
      </c>
      <c r="D20" s="185">
        <v>67.83</v>
      </c>
      <c r="E20" s="185">
        <v>284.43</v>
      </c>
      <c r="F20" s="185">
        <v>267</v>
      </c>
      <c r="G20" s="185">
        <v>970</v>
      </c>
      <c r="H20" s="185">
        <v>7.92</v>
      </c>
      <c r="I20" s="185">
        <v>18.55</v>
      </c>
      <c r="J20" s="185">
        <v>78</v>
      </c>
      <c r="K20" s="185">
        <v>194</v>
      </c>
      <c r="L20" s="185"/>
      <c r="M20" s="185"/>
      <c r="N20" s="185">
        <v>0</v>
      </c>
      <c r="O20" s="185">
        <v>0</v>
      </c>
      <c r="P20" s="185">
        <v>0</v>
      </c>
      <c r="Q20" s="185">
        <v>0</v>
      </c>
      <c r="R20" s="185">
        <v>0</v>
      </c>
      <c r="S20" s="185">
        <v>0</v>
      </c>
      <c r="T20" s="185">
        <v>0</v>
      </c>
      <c r="U20" s="185">
        <v>0</v>
      </c>
      <c r="V20" s="185"/>
      <c r="W20" s="185"/>
      <c r="X20" s="185"/>
      <c r="Y20" s="185"/>
      <c r="Z20" s="185">
        <v>0.12</v>
      </c>
      <c r="AA20" s="185">
        <v>0.21</v>
      </c>
      <c r="AB20" s="185">
        <v>7</v>
      </c>
      <c r="AC20" s="185">
        <v>13</v>
      </c>
      <c r="AD20" s="185"/>
      <c r="AE20" s="185"/>
      <c r="AF20" s="185"/>
      <c r="AG20" s="185"/>
      <c r="AH20" s="185"/>
      <c r="AI20" s="185"/>
      <c r="AJ20" s="228"/>
      <c r="AK20" s="228"/>
      <c r="AL20" s="228"/>
      <c r="AM20" s="228"/>
      <c r="AN20" s="228">
        <v>103.03</v>
      </c>
      <c r="AO20" s="228">
        <v>226.47</v>
      </c>
    </row>
    <row r="21" spans="1:41" s="168" customFormat="1" ht="25.5" customHeight="1">
      <c r="A21" s="198" t="s">
        <v>46</v>
      </c>
      <c r="B21" s="183">
        <f t="shared" si="1"/>
        <v>175.48174999999998</v>
      </c>
      <c r="C21" s="183">
        <f t="shared" si="0"/>
        <v>323.449167</v>
      </c>
      <c r="D21" s="199">
        <v>20.354842</v>
      </c>
      <c r="E21" s="199">
        <v>118.14013</v>
      </c>
      <c r="F21" s="199"/>
      <c r="G21" s="199">
        <v>383</v>
      </c>
      <c r="H21" s="199">
        <v>123.638872</v>
      </c>
      <c r="I21" s="199">
        <v>153.46068</v>
      </c>
      <c r="J21" s="199"/>
      <c r="K21" s="199">
        <v>336</v>
      </c>
      <c r="L21" s="199"/>
      <c r="M21" s="199"/>
      <c r="N21" s="199">
        <v>0.922466</v>
      </c>
      <c r="O21" s="199">
        <v>1.363975</v>
      </c>
      <c r="P21" s="199"/>
      <c r="Q21" s="199">
        <v>0.056604</v>
      </c>
      <c r="R21" s="199">
        <v>27.176415</v>
      </c>
      <c r="S21" s="199">
        <v>43.939076</v>
      </c>
      <c r="T21" s="199"/>
      <c r="U21" s="199"/>
      <c r="V21" s="199"/>
      <c r="W21" s="199"/>
      <c r="X21" s="199"/>
      <c r="Y21" s="199"/>
      <c r="Z21" s="199">
        <v>3.389155</v>
      </c>
      <c r="AA21" s="199">
        <v>6.488702</v>
      </c>
      <c r="AB21" s="199"/>
      <c r="AC21" s="199"/>
      <c r="AD21" s="199"/>
      <c r="AE21" s="199"/>
      <c r="AF21" s="199"/>
      <c r="AG21" s="199"/>
      <c r="AH21" s="199"/>
      <c r="AI21" s="199"/>
      <c r="AJ21" s="228"/>
      <c r="AK21" s="228"/>
      <c r="AL21" s="228"/>
      <c r="AM21" s="228"/>
      <c r="AN21" s="228">
        <v>104.116564</v>
      </c>
      <c r="AO21" s="228">
        <v>135.457657</v>
      </c>
    </row>
    <row r="22" spans="1:41" ht="25.5" customHeight="1">
      <c r="A22" s="182" t="s">
        <v>47</v>
      </c>
      <c r="B22" s="183">
        <f t="shared" si="1"/>
        <v>134.97</v>
      </c>
      <c r="C22" s="183">
        <f t="shared" si="0"/>
        <v>397.23999999999995</v>
      </c>
      <c r="D22" s="184">
        <v>92.35</v>
      </c>
      <c r="E22" s="184">
        <v>272.63</v>
      </c>
      <c r="F22" s="184">
        <v>426</v>
      </c>
      <c r="G22" s="184">
        <v>1224</v>
      </c>
      <c r="H22" s="184">
        <v>36.83</v>
      </c>
      <c r="I22" s="184">
        <v>105.25</v>
      </c>
      <c r="J22" s="184">
        <v>453</v>
      </c>
      <c r="K22" s="184">
        <v>1263</v>
      </c>
      <c r="L22" s="184">
        <v>0</v>
      </c>
      <c r="M22" s="184">
        <v>0</v>
      </c>
      <c r="N22" s="184"/>
      <c r="O22" s="184">
        <v>0.4</v>
      </c>
      <c r="P22" s="184">
        <v>1.35</v>
      </c>
      <c r="Q22" s="184">
        <v>2.31</v>
      </c>
      <c r="R22" s="184">
        <v>0.18</v>
      </c>
      <c r="S22" s="184">
        <v>7.029999999999999</v>
      </c>
      <c r="T22" s="184">
        <v>0</v>
      </c>
      <c r="U22" s="184">
        <v>0</v>
      </c>
      <c r="V22" s="184">
        <v>0</v>
      </c>
      <c r="W22" s="184">
        <v>0</v>
      </c>
      <c r="X22" s="184">
        <v>0</v>
      </c>
      <c r="Y22" s="184">
        <v>0</v>
      </c>
      <c r="Z22" s="184">
        <v>2.16</v>
      </c>
      <c r="AA22" s="184">
        <v>4.470000000000001</v>
      </c>
      <c r="AB22" s="184">
        <v>0</v>
      </c>
      <c r="AC22" s="184"/>
      <c r="AD22" s="184">
        <v>2.1</v>
      </c>
      <c r="AE22" s="184">
        <v>5.15</v>
      </c>
      <c r="AF22" s="184">
        <v>0</v>
      </c>
      <c r="AG22" s="184">
        <v>0</v>
      </c>
      <c r="AH22" s="184">
        <v>0</v>
      </c>
      <c r="AI22" s="184">
        <v>0</v>
      </c>
      <c r="AJ22" s="228"/>
      <c r="AK22" s="228"/>
      <c r="AL22" s="228"/>
      <c r="AM22" s="228"/>
      <c r="AN22" s="228">
        <v>197.84</v>
      </c>
      <c r="AO22" s="228">
        <v>145.16</v>
      </c>
    </row>
    <row r="23" spans="1:41" ht="25.5" customHeight="1">
      <c r="A23" s="182" t="s">
        <v>48</v>
      </c>
      <c r="B23" s="183">
        <f t="shared" si="1"/>
        <v>829.3748179245281</v>
      </c>
      <c r="C23" s="183">
        <f t="shared" si="0"/>
        <v>2042.0964207547163</v>
      </c>
      <c r="D23" s="185">
        <v>205.922736792453</v>
      </c>
      <c r="E23" s="185">
        <v>970.130303773585</v>
      </c>
      <c r="F23" s="149">
        <v>874</v>
      </c>
      <c r="G23" s="185">
        <v>3578</v>
      </c>
      <c r="H23" s="185">
        <v>123.598636792452</v>
      </c>
      <c r="I23" s="185">
        <v>468.24491792452704</v>
      </c>
      <c r="J23" s="149">
        <v>909</v>
      </c>
      <c r="K23" s="185">
        <v>3612</v>
      </c>
      <c r="L23" s="185">
        <v>4197</v>
      </c>
      <c r="M23" s="185">
        <v>15239</v>
      </c>
      <c r="N23" s="185">
        <v>12.9569424528302</v>
      </c>
      <c r="O23" s="185">
        <v>23.3190377358491</v>
      </c>
      <c r="P23" s="149">
        <v>0.164150943396226</v>
      </c>
      <c r="Q23" s="185">
        <v>0.1867924528301883</v>
      </c>
      <c r="R23" s="185">
        <v>6.60082358490566</v>
      </c>
      <c r="S23" s="185">
        <v>96.42016226415096</v>
      </c>
      <c r="T23" s="185">
        <v>0</v>
      </c>
      <c r="U23" s="185">
        <v>0</v>
      </c>
      <c r="V23" s="185">
        <v>0</v>
      </c>
      <c r="W23" s="185">
        <v>0</v>
      </c>
      <c r="X23" s="185">
        <v>0</v>
      </c>
      <c r="Y23" s="185">
        <v>0</v>
      </c>
      <c r="Z23" s="185">
        <v>480.131527358491</v>
      </c>
      <c r="AA23" s="185">
        <v>483.795206603774</v>
      </c>
      <c r="AB23" s="213">
        <v>113087</v>
      </c>
      <c r="AC23" s="213">
        <v>113372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28">
        <v>0</v>
      </c>
      <c r="AK23" s="228">
        <v>0</v>
      </c>
      <c r="AL23" s="228">
        <v>0</v>
      </c>
      <c r="AM23" s="228">
        <v>0</v>
      </c>
      <c r="AN23" s="228">
        <v>902.3</v>
      </c>
      <c r="AO23" s="228">
        <v>606.48</v>
      </c>
    </row>
    <row r="24" spans="1:41" ht="25.5" customHeight="1">
      <c r="A24" s="182" t="s">
        <v>49</v>
      </c>
      <c r="B24" s="183">
        <f t="shared" si="1"/>
        <v>228.518277</v>
      </c>
      <c r="C24" s="183">
        <f t="shared" si="0"/>
        <v>810.0052399999998</v>
      </c>
      <c r="D24" s="200">
        <v>139.94806900000003</v>
      </c>
      <c r="E24" s="200">
        <v>506.355597</v>
      </c>
      <c r="F24" s="201">
        <v>466</v>
      </c>
      <c r="G24" s="200">
        <v>1610</v>
      </c>
      <c r="H24" s="200">
        <v>86.91793399999997</v>
      </c>
      <c r="I24" s="200">
        <v>273.223959</v>
      </c>
      <c r="J24" s="200">
        <v>933</v>
      </c>
      <c r="K24" s="200">
        <v>3021</v>
      </c>
      <c r="L24" s="200">
        <v>0</v>
      </c>
      <c r="M24" s="200">
        <v>0</v>
      </c>
      <c r="N24" s="200">
        <v>0</v>
      </c>
      <c r="O24" s="200">
        <v>6.622667999999999</v>
      </c>
      <c r="P24" s="200">
        <v>0</v>
      </c>
      <c r="Q24" s="200">
        <v>0</v>
      </c>
      <c r="R24" s="200">
        <v>0.376415</v>
      </c>
      <c r="S24" s="200">
        <v>19.554234</v>
      </c>
      <c r="T24" s="200">
        <v>0</v>
      </c>
      <c r="U24" s="200">
        <v>0</v>
      </c>
      <c r="V24" s="200">
        <v>0</v>
      </c>
      <c r="W24" s="200">
        <v>0</v>
      </c>
      <c r="X24" s="200">
        <v>0</v>
      </c>
      <c r="Y24" s="200">
        <v>0</v>
      </c>
      <c r="Z24" s="200">
        <v>1.2758590000000005</v>
      </c>
      <c r="AA24" s="200">
        <v>4.248782</v>
      </c>
      <c r="AB24" s="200">
        <v>231</v>
      </c>
      <c r="AC24" s="200">
        <v>231</v>
      </c>
      <c r="AD24" s="200">
        <v>0</v>
      </c>
      <c r="AE24" s="200">
        <v>0</v>
      </c>
      <c r="AF24" s="200">
        <v>0</v>
      </c>
      <c r="AG24" s="200">
        <v>0</v>
      </c>
      <c r="AH24" s="200">
        <v>0</v>
      </c>
      <c r="AI24" s="200">
        <v>0</v>
      </c>
      <c r="AJ24" s="228">
        <v>0</v>
      </c>
      <c r="AK24" s="228">
        <v>0</v>
      </c>
      <c r="AL24" s="228">
        <v>0</v>
      </c>
      <c r="AM24" s="228">
        <v>0</v>
      </c>
      <c r="AN24" s="228">
        <v>386.63889</v>
      </c>
      <c r="AO24" s="228">
        <v>177.068272</v>
      </c>
    </row>
    <row r="25" spans="1:41" ht="25.5" customHeight="1">
      <c r="A25" s="182" t="s">
        <v>50</v>
      </c>
      <c r="B25" s="183">
        <f t="shared" si="1"/>
        <v>1281.6399999999999</v>
      </c>
      <c r="C25" s="183">
        <f t="shared" si="0"/>
        <v>3791.26</v>
      </c>
      <c r="D25" s="184">
        <v>818.21</v>
      </c>
      <c r="E25" s="184">
        <v>2389.18</v>
      </c>
      <c r="F25" s="184">
        <v>3624</v>
      </c>
      <c r="G25" s="184">
        <v>10094</v>
      </c>
      <c r="H25" s="184">
        <v>271.44</v>
      </c>
      <c r="I25" s="184">
        <v>837.89</v>
      </c>
      <c r="J25" s="184">
        <v>3802</v>
      </c>
      <c r="K25" s="184">
        <v>10662</v>
      </c>
      <c r="L25" s="184"/>
      <c r="M25" s="184"/>
      <c r="N25" s="184">
        <v>6.84</v>
      </c>
      <c r="O25" s="184">
        <v>32.51</v>
      </c>
      <c r="P25" s="184">
        <v>0.11</v>
      </c>
      <c r="Q25" s="184">
        <v>0.28</v>
      </c>
      <c r="R25" s="184">
        <v>60.1</v>
      </c>
      <c r="S25" s="184">
        <v>164.08</v>
      </c>
      <c r="T25" s="184">
        <v>6.44</v>
      </c>
      <c r="U25" s="184">
        <v>8.36</v>
      </c>
      <c r="V25" s="184"/>
      <c r="W25" s="184"/>
      <c r="X25" s="184">
        <v>0.21</v>
      </c>
      <c r="Y25" s="184">
        <v>0.92</v>
      </c>
      <c r="Z25" s="184">
        <v>117.24</v>
      </c>
      <c r="AA25" s="184">
        <v>353.17</v>
      </c>
      <c r="AB25" s="184">
        <v>3261</v>
      </c>
      <c r="AC25" s="184">
        <v>5606</v>
      </c>
      <c r="AD25" s="184">
        <v>1.05</v>
      </c>
      <c r="AE25" s="184">
        <v>3.24</v>
      </c>
      <c r="AF25" s="184">
        <v>24</v>
      </c>
      <c r="AG25" s="184">
        <v>43</v>
      </c>
      <c r="AH25" s="184"/>
      <c r="AI25" s="184"/>
      <c r="AJ25" s="228"/>
      <c r="AK25" s="228"/>
      <c r="AL25" s="184"/>
      <c r="AM25" s="184">
        <v>1.63</v>
      </c>
      <c r="AN25" s="184">
        <v>1463.31</v>
      </c>
      <c r="AO25" s="184">
        <v>470.52</v>
      </c>
    </row>
    <row r="26" spans="1:41" ht="33" customHeight="1">
      <c r="A26" s="182" t="s">
        <v>51</v>
      </c>
      <c r="B26" s="183">
        <f>SUM(B9:B25)</f>
        <v>62582.42379356347</v>
      </c>
      <c r="C26" s="183">
        <f>SUM(C9:C25)</f>
        <v>159980.04570845462</v>
      </c>
      <c r="D26" s="183">
        <f>SUM(D9:D25)</f>
        <v>19830.607227792454</v>
      </c>
      <c r="E26" s="183">
        <f aca="true" t="shared" si="2" ref="E26:AO26">SUM(E9:E25)</f>
        <v>68234.78281977357</v>
      </c>
      <c r="F26" s="183">
        <f t="shared" si="2"/>
        <v>66196</v>
      </c>
      <c r="G26" s="183">
        <f t="shared" si="2"/>
        <v>229567</v>
      </c>
      <c r="H26" s="183">
        <f t="shared" si="2"/>
        <v>8290.840124792452</v>
      </c>
      <c r="I26" s="183">
        <f t="shared" si="2"/>
        <v>24756.63294692453</v>
      </c>
      <c r="J26" s="183">
        <f t="shared" si="2"/>
        <v>85184</v>
      </c>
      <c r="K26" s="183">
        <f t="shared" si="2"/>
        <v>262178</v>
      </c>
      <c r="L26" s="183">
        <f t="shared" si="2"/>
        <v>122836</v>
      </c>
      <c r="M26" s="183">
        <f t="shared" si="2"/>
        <v>310130</v>
      </c>
      <c r="N26" s="183">
        <f t="shared" si="2"/>
        <v>575.3711221128302</v>
      </c>
      <c r="O26" s="183">
        <f t="shared" si="2"/>
        <v>3120.4781137358495</v>
      </c>
      <c r="P26" s="183">
        <f t="shared" si="2"/>
        <v>787.9687510433963</v>
      </c>
      <c r="Q26" s="183">
        <f t="shared" si="2"/>
        <v>1531.5801916528303</v>
      </c>
      <c r="R26" s="183">
        <f t="shared" si="2"/>
        <v>4344.568061334907</v>
      </c>
      <c r="S26" s="183">
        <f t="shared" si="2"/>
        <v>6484.2914122641505</v>
      </c>
      <c r="T26" s="183">
        <f t="shared" si="2"/>
        <v>94.845849151</v>
      </c>
      <c r="U26" s="183">
        <f t="shared" si="2"/>
        <v>366.99064269999997</v>
      </c>
      <c r="V26" s="183">
        <f t="shared" si="2"/>
        <v>258.48999999999995</v>
      </c>
      <c r="W26" s="183">
        <f t="shared" si="2"/>
        <v>659.450124</v>
      </c>
      <c r="X26" s="183">
        <f t="shared" si="2"/>
        <v>56.05115420799999</v>
      </c>
      <c r="Y26" s="183">
        <f t="shared" si="2"/>
        <v>144.04791319</v>
      </c>
      <c r="Z26" s="183">
        <f t="shared" si="2"/>
        <v>3828.042083358423</v>
      </c>
      <c r="AA26" s="183">
        <f t="shared" si="2"/>
        <v>5880.327566003706</v>
      </c>
      <c r="AB26" s="183">
        <f t="shared" si="2"/>
        <v>612417</v>
      </c>
      <c r="AC26" s="183">
        <f t="shared" si="2"/>
        <v>837370</v>
      </c>
      <c r="AD26" s="183">
        <f t="shared" si="2"/>
        <v>20528.219419769997</v>
      </c>
      <c r="AE26" s="183">
        <f t="shared" si="2"/>
        <v>27216.558685210002</v>
      </c>
      <c r="AF26" s="183">
        <f t="shared" si="2"/>
        <v>1679</v>
      </c>
      <c r="AG26" s="183">
        <f t="shared" si="2"/>
        <v>2198</v>
      </c>
      <c r="AH26" s="183">
        <f t="shared" si="2"/>
        <v>3981.04</v>
      </c>
      <c r="AI26" s="183">
        <f t="shared" si="2"/>
        <v>9199.645293</v>
      </c>
      <c r="AJ26" s="183">
        <f t="shared" si="2"/>
        <v>45.63</v>
      </c>
      <c r="AK26" s="183">
        <f t="shared" si="2"/>
        <v>12376.26</v>
      </c>
      <c r="AL26" s="183">
        <f t="shared" si="2"/>
        <v>6.38</v>
      </c>
      <c r="AM26" s="183">
        <f t="shared" si="2"/>
        <v>9</v>
      </c>
      <c r="AN26" s="183">
        <f t="shared" si="2"/>
        <v>62040.403232000004</v>
      </c>
      <c r="AO26" s="183">
        <f t="shared" si="2"/>
        <v>54582.654684</v>
      </c>
    </row>
    <row r="27" spans="1:41" ht="33" customHeight="1">
      <c r="A27" s="202" t="s">
        <v>52</v>
      </c>
      <c r="B27" s="202"/>
      <c r="C27" s="202"/>
      <c r="D27" s="202"/>
      <c r="E27" s="202"/>
      <c r="F27" s="202"/>
      <c r="G27" s="202"/>
      <c r="H27" s="203"/>
      <c r="I27" s="211"/>
      <c r="J27" s="211"/>
      <c r="K27" s="211"/>
      <c r="L27" s="211"/>
      <c r="M27" s="203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2"/>
      <c r="Y27" s="212"/>
      <c r="Z27" s="212"/>
      <c r="AA27" s="212"/>
      <c r="AB27" s="212"/>
      <c r="AC27" s="214"/>
      <c r="AD27" s="212"/>
      <c r="AE27" s="212"/>
      <c r="AF27" s="214"/>
      <c r="AG27" s="214"/>
      <c r="AH27" s="212"/>
      <c r="AI27" s="212"/>
      <c r="AL27" s="212"/>
      <c r="AM27" s="212"/>
      <c r="AN27" s="212"/>
      <c r="AO27" s="212"/>
    </row>
  </sheetData>
  <sheetProtection/>
  <mergeCells count="76">
    <mergeCell ref="A1:M1"/>
    <mergeCell ref="A2:M2"/>
    <mergeCell ref="D3:AM3"/>
    <mergeCell ref="D4:M4"/>
    <mergeCell ref="N4:AM4"/>
    <mergeCell ref="D5:G5"/>
    <mergeCell ref="H5:M5"/>
    <mergeCell ref="N5:O5"/>
    <mergeCell ref="P5:Q5"/>
    <mergeCell ref="R5:S5"/>
    <mergeCell ref="T5:U5"/>
    <mergeCell ref="V5:W5"/>
    <mergeCell ref="X5:Y5"/>
    <mergeCell ref="Z5:AC5"/>
    <mergeCell ref="AD5:AG5"/>
    <mergeCell ref="AH5:AI5"/>
    <mergeCell ref="AJ5:AK5"/>
    <mergeCell ref="AL5:AM5"/>
    <mergeCell ref="D6:E6"/>
    <mergeCell ref="F6:G6"/>
    <mergeCell ref="H6:I6"/>
    <mergeCell ref="J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J7:K7"/>
    <mergeCell ref="L7:M7"/>
    <mergeCell ref="A27:G27"/>
    <mergeCell ref="A3:A8"/>
    <mergeCell ref="B3:B8"/>
    <mergeCell ref="C3:C8"/>
    <mergeCell ref="D7:D8"/>
    <mergeCell ref="E7:E8"/>
    <mergeCell ref="F7:F8"/>
    <mergeCell ref="G7:G8"/>
    <mergeCell ref="H7:H8"/>
    <mergeCell ref="I7:I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6:AN8"/>
    <mergeCell ref="AO6:AO8"/>
    <mergeCell ref="AN3:AO5"/>
  </mergeCells>
  <printOptions/>
  <pageMargins left="0.75" right="0.75" top="1" bottom="1" header="0.5" footer="0.5"/>
  <pageSetup horizontalDpi="600" verticalDpi="600" orientation="landscape" paperSize="9" scale="64"/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Z25"/>
  <sheetViews>
    <sheetView showZeros="0" zoomScaleSheetLayoutView="85" workbookViewId="0" topLeftCell="A1">
      <pane xSplit="1" ySplit="3" topLeftCell="Y4" activePane="bottomRight" state="frozen"/>
      <selection pane="bottomRight" activeCell="AK7" sqref="AK7:AL24"/>
    </sheetView>
  </sheetViews>
  <sheetFormatPr defaultColWidth="8.00390625" defaultRowHeight="14.25"/>
  <cols>
    <col min="1" max="1" width="9.125" style="77" customWidth="1"/>
    <col min="2" max="2" width="11.00390625" style="78" customWidth="1"/>
    <col min="3" max="3" width="10.875" style="79" customWidth="1"/>
    <col min="4" max="4" width="7.75390625" style="78" customWidth="1"/>
    <col min="5" max="5" width="8.00390625" style="80" customWidth="1"/>
    <col min="6" max="6" width="7.125" style="78" customWidth="1"/>
    <col min="7" max="7" width="11.00390625" style="80" customWidth="1"/>
    <col min="8" max="8" width="11.25390625" style="80" customWidth="1"/>
    <col min="9" max="9" width="8.25390625" style="80" customWidth="1"/>
    <col min="10" max="10" width="9.625" style="80" customWidth="1"/>
    <col min="11" max="11" width="10.875" style="80" customWidth="1"/>
    <col min="12" max="12" width="11.25390625" style="80" customWidth="1"/>
    <col min="13" max="13" width="9.75390625" style="78" customWidth="1"/>
    <col min="14" max="14" width="9.875" style="78" customWidth="1"/>
    <col min="15" max="15" width="8.50390625" style="81" customWidth="1"/>
    <col min="16" max="16" width="7.75390625" style="78" customWidth="1"/>
    <col min="17" max="18" width="9.75390625" style="80" customWidth="1"/>
    <col min="19" max="19" width="8.50390625" style="80" customWidth="1"/>
    <col min="20" max="20" width="9.375" style="80" customWidth="1"/>
    <col min="21" max="21" width="8.75390625" style="80" customWidth="1"/>
    <col min="22" max="22" width="7.75390625" style="80" customWidth="1"/>
    <col min="23" max="23" width="9.50390625" style="78" customWidth="1"/>
    <col min="24" max="24" width="10.00390625" style="78" customWidth="1"/>
    <col min="25" max="25" width="8.625" style="78" customWidth="1"/>
    <col min="26" max="26" width="7.50390625" style="78" customWidth="1"/>
    <col min="27" max="27" width="8.75390625" style="80" customWidth="1"/>
    <col min="28" max="28" width="9.75390625" style="80" customWidth="1"/>
    <col min="29" max="32" width="7.75390625" style="80" customWidth="1"/>
    <col min="33" max="34" width="8.625" style="78" customWidth="1"/>
    <col min="35" max="35" width="7.875" style="78" customWidth="1"/>
    <col min="36" max="36" width="7.50390625" style="78" customWidth="1"/>
    <col min="37" max="37" width="9.25390625" style="80" customWidth="1"/>
    <col min="38" max="38" width="8.75390625" style="80" customWidth="1"/>
    <col min="39" max="41" width="7.75390625" style="80" customWidth="1"/>
    <col min="42" max="42" width="9.50390625" style="80" customWidth="1"/>
    <col min="43" max="43" width="8.75390625" style="78" customWidth="1"/>
    <col min="44" max="44" width="8.00390625" style="78" customWidth="1"/>
    <col min="45" max="45" width="8.625" style="81" customWidth="1"/>
    <col min="46" max="46" width="6.875" style="78" customWidth="1"/>
    <col min="47" max="51" width="7.75390625" style="80" customWidth="1"/>
    <col min="52" max="52" width="10.00390625" style="80" customWidth="1"/>
    <col min="53" max="53" width="9.25390625" style="78" customWidth="1"/>
    <col min="54" max="54" width="8.875" style="78" customWidth="1"/>
    <col min="55" max="55" width="8.125" style="78" customWidth="1"/>
    <col min="56" max="56" width="7.625" style="78" customWidth="1"/>
    <col min="57" max="57" width="9.00390625" style="80" customWidth="1"/>
    <col min="58" max="58" width="8.75390625" style="80" customWidth="1"/>
    <col min="59" max="59" width="9.125" style="80" customWidth="1"/>
    <col min="60" max="60" width="9.875" style="80" customWidth="1"/>
    <col min="61" max="61" width="9.50390625" style="80" customWidth="1"/>
    <col min="62" max="62" width="9.00390625" style="80" customWidth="1"/>
    <col min="63" max="63" width="9.50390625" style="78" customWidth="1"/>
    <col min="64" max="64" width="8.75390625" style="78" customWidth="1"/>
    <col min="65" max="65" width="8.625" style="78" customWidth="1"/>
    <col min="66" max="66" width="9.25390625" style="78" customWidth="1"/>
    <col min="67" max="67" width="8.75390625" style="80" customWidth="1"/>
    <col min="68" max="68" width="8.625" style="80" customWidth="1"/>
    <col min="69" max="71" width="7.75390625" style="80" customWidth="1"/>
    <col min="72" max="72" width="11.25390625" style="80" customWidth="1"/>
    <col min="73" max="73" width="8.50390625" style="78" customWidth="1"/>
    <col min="74" max="74" width="8.875" style="78" customWidth="1"/>
    <col min="75" max="75" width="8.25390625" style="78" customWidth="1"/>
    <col min="76" max="76" width="7.50390625" style="78" customWidth="1"/>
    <col min="77" max="82" width="7.75390625" style="80" customWidth="1"/>
    <col min="83" max="83" width="9.00390625" style="78" customWidth="1"/>
    <col min="84" max="86" width="7.50390625" style="78" customWidth="1"/>
    <col min="87" max="87" width="9.125" style="80" customWidth="1"/>
    <col min="88" max="92" width="7.75390625" style="80" customWidth="1"/>
    <col min="93" max="93" width="9.625" style="78" customWidth="1"/>
    <col min="94" max="94" width="8.875" style="78" customWidth="1"/>
    <col min="95" max="96" width="7.50390625" style="78" customWidth="1"/>
    <col min="97" max="97" width="9.625" style="80" customWidth="1"/>
    <col min="98" max="98" width="8.875" style="80" customWidth="1"/>
    <col min="99" max="101" width="7.75390625" style="80" customWidth="1"/>
    <col min="102" max="102" width="8.75390625" style="80" customWidth="1"/>
    <col min="103" max="103" width="8.75390625" style="78" customWidth="1"/>
    <col min="104" max="105" width="8.25390625" style="78" customWidth="1"/>
    <col min="106" max="106" width="6.875" style="78" customWidth="1"/>
    <col min="107" max="112" width="7.75390625" style="80" customWidth="1"/>
    <col min="113" max="113" width="9.375" style="78" customWidth="1"/>
    <col min="114" max="114" width="8.00390625" style="78" customWidth="1"/>
    <col min="115" max="115" width="7.625" style="78" customWidth="1"/>
    <col min="116" max="116" width="8.625" style="78" bestFit="1" customWidth="1"/>
    <col min="117" max="122" width="7.75390625" style="80" customWidth="1"/>
    <col min="123" max="123" width="8.375" style="78" bestFit="1" customWidth="1"/>
    <col min="124" max="124" width="8.625" style="78" bestFit="1" customWidth="1"/>
    <col min="125" max="125" width="8.125" style="78" bestFit="1" customWidth="1"/>
    <col min="126" max="126" width="8.625" style="78" bestFit="1" customWidth="1"/>
    <col min="127" max="132" width="7.75390625" style="80" customWidth="1"/>
    <col min="133" max="134" width="8.375" style="78" bestFit="1" customWidth="1"/>
    <col min="135" max="135" width="9.125" style="78" customWidth="1"/>
    <col min="136" max="136" width="8.125" style="78" bestFit="1" customWidth="1"/>
    <col min="137" max="142" width="7.75390625" style="80" customWidth="1"/>
    <col min="143" max="143" width="8.625" style="78" bestFit="1" customWidth="1"/>
    <col min="144" max="146" width="8.125" style="78" bestFit="1" customWidth="1"/>
    <col min="147" max="148" width="7.75390625" style="80" customWidth="1"/>
    <col min="149" max="149" width="8.75390625" style="80" customWidth="1"/>
    <col min="150" max="152" width="7.75390625" style="80" customWidth="1"/>
    <col min="153" max="154" width="8.50390625" style="78" bestFit="1" customWidth="1"/>
    <col min="155" max="155" width="8.125" style="78" bestFit="1" customWidth="1"/>
    <col min="156" max="156" width="8.125" style="78" customWidth="1"/>
    <col min="157" max="157" width="8.375" style="78" customWidth="1"/>
    <col min="158" max="158" width="8.50390625" style="78" bestFit="1" customWidth="1"/>
    <col min="159" max="159" width="8.125" style="78" bestFit="1" customWidth="1"/>
    <col min="160" max="162" width="8.375" style="78" bestFit="1" customWidth="1"/>
    <col min="163" max="164" width="8.50390625" style="78" bestFit="1" customWidth="1"/>
    <col min="165" max="165" width="8.125" style="78" bestFit="1" customWidth="1"/>
    <col min="166" max="166" width="10.25390625" style="78" customWidth="1"/>
    <col min="167" max="168" width="8.50390625" style="78" bestFit="1" customWidth="1"/>
    <col min="169" max="172" width="8.125" style="78" bestFit="1" customWidth="1"/>
    <col min="173" max="174" width="8.50390625" style="78" bestFit="1" customWidth="1"/>
    <col min="175" max="175" width="8.125" style="78" bestFit="1" customWidth="1"/>
    <col min="176" max="176" width="9.125" style="78" customWidth="1"/>
    <col min="177" max="178" width="8.50390625" style="78" bestFit="1" customWidth="1"/>
    <col min="179" max="179" width="8.125" style="78" bestFit="1" customWidth="1"/>
    <col min="180" max="180" width="8.375" style="78" bestFit="1" customWidth="1"/>
    <col min="181" max="182" width="8.125" style="78" bestFit="1" customWidth="1"/>
    <col min="183" max="16384" width="8.00390625" style="78" customWidth="1"/>
  </cols>
  <sheetData>
    <row r="1" spans="1:152" s="70" customFormat="1" ht="41.25" customHeight="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109"/>
      <c r="AL1" s="109"/>
      <c r="AM1" s="109"/>
      <c r="AN1" s="109"/>
      <c r="AO1" s="109"/>
      <c r="AP1" s="109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109"/>
      <c r="BZ1" s="109"/>
      <c r="CA1" s="109"/>
      <c r="CB1" s="109"/>
      <c r="CC1" s="109"/>
      <c r="CD1" s="109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109"/>
      <c r="DD1" s="109"/>
      <c r="DE1" s="109"/>
      <c r="DF1" s="109"/>
      <c r="DG1" s="109"/>
      <c r="DH1" s="109"/>
      <c r="DM1" s="109"/>
      <c r="DN1" s="109"/>
      <c r="DO1" s="109"/>
      <c r="DP1" s="109"/>
      <c r="DQ1" s="109"/>
      <c r="DR1" s="109"/>
      <c r="DW1" s="109"/>
      <c r="DX1" s="109"/>
      <c r="DY1" s="109"/>
      <c r="DZ1" s="109"/>
      <c r="EA1" s="109"/>
      <c r="EB1" s="109"/>
      <c r="EG1" s="109"/>
      <c r="EH1" s="109"/>
      <c r="EI1" s="109"/>
      <c r="EJ1" s="109"/>
      <c r="EK1" s="109"/>
      <c r="EL1" s="109"/>
      <c r="EQ1" s="109"/>
      <c r="ER1" s="109"/>
      <c r="ES1" s="109"/>
      <c r="ET1" s="109"/>
      <c r="EU1" s="109"/>
      <c r="EV1" s="109"/>
    </row>
    <row r="2" spans="1:152" s="71" customFormat="1" ht="22.5" customHeight="1">
      <c r="A2" s="83" t="str">
        <f>'产险渠道报表1'!A2</f>
        <v>制表单位：赣州市保险行业协会                 填报日期 2019年4月18日                       (货币单位:万元)     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O2" s="98"/>
      <c r="Q2" s="108"/>
      <c r="R2" s="108"/>
      <c r="S2" s="108"/>
      <c r="T2" s="108"/>
      <c r="U2" s="108"/>
      <c r="V2" s="108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110"/>
      <c r="AK2" s="111"/>
      <c r="AL2" s="111"/>
      <c r="AM2" s="111"/>
      <c r="AN2" s="111"/>
      <c r="AO2" s="111"/>
      <c r="AP2" s="111"/>
      <c r="AQ2" s="83"/>
      <c r="AR2" s="83"/>
      <c r="AS2" s="83"/>
      <c r="AT2" s="83"/>
      <c r="AU2" s="111"/>
      <c r="AV2" s="111"/>
      <c r="AW2" s="111"/>
      <c r="AX2" s="111"/>
      <c r="AY2" s="111"/>
      <c r="AZ2" s="111"/>
      <c r="BE2" s="111"/>
      <c r="BF2" s="111"/>
      <c r="BG2" s="111"/>
      <c r="BH2" s="111"/>
      <c r="BI2" s="111"/>
      <c r="BJ2" s="111"/>
      <c r="BO2" s="111"/>
      <c r="BP2" s="111"/>
      <c r="BQ2" s="111"/>
      <c r="BR2" s="111"/>
      <c r="BS2" s="111"/>
      <c r="BT2" s="111"/>
      <c r="BU2" s="83"/>
      <c r="BV2" s="83"/>
      <c r="BW2" s="83"/>
      <c r="BX2" s="83"/>
      <c r="BY2" s="111"/>
      <c r="BZ2" s="111"/>
      <c r="CA2" s="111"/>
      <c r="CB2" s="111"/>
      <c r="CC2" s="111"/>
      <c r="CD2" s="111"/>
      <c r="CE2" s="83"/>
      <c r="CF2" s="83"/>
      <c r="CG2" s="83"/>
      <c r="CH2" s="83"/>
      <c r="CI2" s="111"/>
      <c r="CJ2" s="111"/>
      <c r="CK2" s="111"/>
      <c r="CL2" s="111"/>
      <c r="CM2" s="111"/>
      <c r="CN2" s="111"/>
      <c r="CS2" s="111"/>
      <c r="CT2" s="111"/>
      <c r="CU2" s="111"/>
      <c r="CV2" s="111"/>
      <c r="CW2" s="111"/>
      <c r="CX2" s="111"/>
      <c r="CY2" s="83"/>
      <c r="CZ2" s="83"/>
      <c r="DA2" s="83"/>
      <c r="DB2" s="83"/>
      <c r="DC2" s="111"/>
      <c r="DD2" s="111"/>
      <c r="DE2" s="111"/>
      <c r="DF2" s="111"/>
      <c r="DG2" s="111"/>
      <c r="DH2" s="111"/>
      <c r="DM2" s="111"/>
      <c r="DN2" s="111"/>
      <c r="DO2" s="111"/>
      <c r="DP2" s="111"/>
      <c r="DQ2" s="111"/>
      <c r="DR2" s="111"/>
      <c r="DW2" s="111"/>
      <c r="DX2" s="111"/>
      <c r="DY2" s="111"/>
      <c r="DZ2" s="111"/>
      <c r="EA2" s="111"/>
      <c r="EB2" s="111"/>
      <c r="EG2" s="111"/>
      <c r="EH2" s="111"/>
      <c r="EI2" s="111"/>
      <c r="EJ2" s="111"/>
      <c r="EK2" s="111"/>
      <c r="EL2" s="111"/>
      <c r="EQ2" s="111"/>
      <c r="ER2" s="111"/>
      <c r="ES2" s="111"/>
      <c r="ET2" s="111"/>
      <c r="EU2" s="111"/>
      <c r="EV2" s="111"/>
    </row>
    <row r="3" spans="1:182" s="72" customFormat="1" ht="31.5" customHeight="1">
      <c r="A3" s="84"/>
      <c r="B3" s="85" t="s">
        <v>54</v>
      </c>
      <c r="C3" s="86"/>
      <c r="D3" s="86"/>
      <c r="E3" s="86"/>
      <c r="F3" s="86"/>
      <c r="G3" s="86"/>
      <c r="H3" s="86"/>
      <c r="I3" s="86"/>
      <c r="J3" s="86"/>
      <c r="K3" s="86"/>
      <c r="L3" s="99"/>
      <c r="M3" s="85" t="s">
        <v>55</v>
      </c>
      <c r="N3" s="86"/>
      <c r="O3" s="86"/>
      <c r="P3" s="86"/>
      <c r="Q3" s="86"/>
      <c r="R3" s="86"/>
      <c r="S3" s="86"/>
      <c r="T3" s="86"/>
      <c r="U3" s="86"/>
      <c r="V3" s="99"/>
      <c r="W3" s="85" t="s">
        <v>56</v>
      </c>
      <c r="X3" s="86"/>
      <c r="Y3" s="86"/>
      <c r="Z3" s="86"/>
      <c r="AA3" s="86"/>
      <c r="AB3" s="86"/>
      <c r="AC3" s="86"/>
      <c r="AD3" s="86"/>
      <c r="AE3" s="86"/>
      <c r="AF3" s="99"/>
      <c r="AG3" s="85" t="s">
        <v>57</v>
      </c>
      <c r="AH3" s="86"/>
      <c r="AI3" s="86"/>
      <c r="AJ3" s="86"/>
      <c r="AK3" s="86"/>
      <c r="AL3" s="86"/>
      <c r="AM3" s="86"/>
      <c r="AN3" s="86"/>
      <c r="AO3" s="86"/>
      <c r="AP3" s="99"/>
      <c r="AQ3" s="85" t="s">
        <v>58</v>
      </c>
      <c r="AR3" s="86"/>
      <c r="AS3" s="86"/>
      <c r="AT3" s="86"/>
      <c r="AU3" s="86"/>
      <c r="AV3" s="86"/>
      <c r="AW3" s="86"/>
      <c r="AX3" s="86"/>
      <c r="AY3" s="86"/>
      <c r="AZ3" s="99"/>
      <c r="BA3" s="85" t="s">
        <v>59</v>
      </c>
      <c r="BB3" s="86"/>
      <c r="BC3" s="86"/>
      <c r="BD3" s="86"/>
      <c r="BE3" s="86"/>
      <c r="BF3" s="86"/>
      <c r="BG3" s="86"/>
      <c r="BH3" s="86"/>
      <c r="BI3" s="86"/>
      <c r="BJ3" s="99"/>
      <c r="BK3" s="85" t="s">
        <v>60</v>
      </c>
      <c r="BL3" s="86"/>
      <c r="BM3" s="86"/>
      <c r="BN3" s="86"/>
      <c r="BO3" s="86"/>
      <c r="BP3" s="86"/>
      <c r="BQ3" s="86"/>
      <c r="BR3" s="86"/>
      <c r="BS3" s="86"/>
      <c r="BT3" s="99"/>
      <c r="BU3" s="85" t="s">
        <v>61</v>
      </c>
      <c r="BV3" s="86"/>
      <c r="BW3" s="86"/>
      <c r="BX3" s="86"/>
      <c r="BY3" s="86"/>
      <c r="BZ3" s="86"/>
      <c r="CA3" s="86"/>
      <c r="CB3" s="86"/>
      <c r="CC3" s="86"/>
      <c r="CD3" s="99"/>
      <c r="CE3" s="85" t="s">
        <v>62</v>
      </c>
      <c r="CF3" s="86"/>
      <c r="CG3" s="86"/>
      <c r="CH3" s="86"/>
      <c r="CI3" s="86"/>
      <c r="CJ3" s="86"/>
      <c r="CK3" s="86"/>
      <c r="CL3" s="86"/>
      <c r="CM3" s="86"/>
      <c r="CN3" s="99"/>
      <c r="CO3" s="85" t="s">
        <v>63</v>
      </c>
      <c r="CP3" s="86"/>
      <c r="CQ3" s="86"/>
      <c r="CR3" s="86"/>
      <c r="CS3" s="86"/>
      <c r="CT3" s="86"/>
      <c r="CU3" s="86"/>
      <c r="CV3" s="86"/>
      <c r="CW3" s="86"/>
      <c r="CX3" s="99"/>
      <c r="CY3" s="85" t="s">
        <v>64</v>
      </c>
      <c r="CZ3" s="86"/>
      <c r="DA3" s="86"/>
      <c r="DB3" s="86"/>
      <c r="DC3" s="86"/>
      <c r="DD3" s="86"/>
      <c r="DE3" s="86"/>
      <c r="DF3" s="86"/>
      <c r="DG3" s="86"/>
      <c r="DH3" s="99"/>
      <c r="DI3" s="85" t="s">
        <v>65</v>
      </c>
      <c r="DJ3" s="86"/>
      <c r="DK3" s="86"/>
      <c r="DL3" s="86"/>
      <c r="DM3" s="86"/>
      <c r="DN3" s="86"/>
      <c r="DO3" s="86"/>
      <c r="DP3" s="86"/>
      <c r="DQ3" s="86"/>
      <c r="DR3" s="99"/>
      <c r="DS3" s="85" t="s">
        <v>66</v>
      </c>
      <c r="DT3" s="86"/>
      <c r="DU3" s="86"/>
      <c r="DV3" s="86"/>
      <c r="DW3" s="86"/>
      <c r="DX3" s="86"/>
      <c r="DY3" s="86"/>
      <c r="DZ3" s="86"/>
      <c r="EA3" s="86"/>
      <c r="EB3" s="99"/>
      <c r="EC3" s="85" t="s">
        <v>67</v>
      </c>
      <c r="ED3" s="86"/>
      <c r="EE3" s="86"/>
      <c r="EF3" s="86"/>
      <c r="EG3" s="86"/>
      <c r="EH3" s="86"/>
      <c r="EI3" s="86"/>
      <c r="EJ3" s="86"/>
      <c r="EK3" s="86"/>
      <c r="EL3" s="99"/>
      <c r="EM3" s="85" t="s">
        <v>68</v>
      </c>
      <c r="EN3" s="86"/>
      <c r="EO3" s="86"/>
      <c r="EP3" s="86"/>
      <c r="EQ3" s="86"/>
      <c r="ER3" s="86"/>
      <c r="ES3" s="86"/>
      <c r="ET3" s="86"/>
      <c r="EU3" s="86"/>
      <c r="EV3" s="99"/>
      <c r="EW3" s="85" t="s">
        <v>69</v>
      </c>
      <c r="EX3" s="86"/>
      <c r="EY3" s="86"/>
      <c r="EZ3" s="86"/>
      <c r="FA3" s="86"/>
      <c r="FB3" s="86"/>
      <c r="FC3" s="86"/>
      <c r="FD3" s="86"/>
      <c r="FE3" s="86"/>
      <c r="FF3" s="99"/>
      <c r="FG3" s="85" t="s">
        <v>70</v>
      </c>
      <c r="FH3" s="86"/>
      <c r="FI3" s="86"/>
      <c r="FJ3" s="86"/>
      <c r="FK3" s="86"/>
      <c r="FL3" s="86"/>
      <c r="FM3" s="86"/>
      <c r="FN3" s="86"/>
      <c r="FO3" s="86"/>
      <c r="FP3" s="99"/>
      <c r="FQ3" s="85" t="s">
        <v>71</v>
      </c>
      <c r="FR3" s="86"/>
      <c r="FS3" s="86"/>
      <c r="FT3" s="86"/>
      <c r="FU3" s="86"/>
      <c r="FV3" s="86"/>
      <c r="FW3" s="86"/>
      <c r="FX3" s="86"/>
      <c r="FY3" s="86"/>
      <c r="FZ3" s="99"/>
    </row>
    <row r="4" spans="1:182" s="73" customFormat="1" ht="20.25" customHeight="1">
      <c r="A4" s="87"/>
      <c r="B4" s="84" t="s">
        <v>72</v>
      </c>
      <c r="C4" s="84" t="s">
        <v>73</v>
      </c>
      <c r="D4" s="84" t="s">
        <v>74</v>
      </c>
      <c r="E4" s="84" t="s">
        <v>75</v>
      </c>
      <c r="F4" s="84" t="s">
        <v>76</v>
      </c>
      <c r="G4" s="88" t="s">
        <v>77</v>
      </c>
      <c r="H4" s="89"/>
      <c r="I4" s="100"/>
      <c r="J4" s="88" t="s">
        <v>78</v>
      </c>
      <c r="K4" s="89"/>
      <c r="L4" s="100"/>
      <c r="M4" s="84" t="s">
        <v>72</v>
      </c>
      <c r="N4" s="84" t="s">
        <v>79</v>
      </c>
      <c r="O4" s="101" t="s">
        <v>74</v>
      </c>
      <c r="P4" s="84" t="s">
        <v>80</v>
      </c>
      <c r="Q4" s="88" t="s">
        <v>77</v>
      </c>
      <c r="R4" s="89"/>
      <c r="S4" s="100"/>
      <c r="T4" s="88" t="s">
        <v>78</v>
      </c>
      <c r="U4" s="89"/>
      <c r="V4" s="100"/>
      <c r="W4" s="84" t="s">
        <v>72</v>
      </c>
      <c r="X4" s="84" t="s">
        <v>79</v>
      </c>
      <c r="Y4" s="84" t="s">
        <v>74</v>
      </c>
      <c r="Z4" s="84" t="s">
        <v>76</v>
      </c>
      <c r="AA4" s="88" t="s">
        <v>77</v>
      </c>
      <c r="AB4" s="89"/>
      <c r="AC4" s="100"/>
      <c r="AD4" s="88" t="s">
        <v>78</v>
      </c>
      <c r="AE4" s="89"/>
      <c r="AF4" s="100"/>
      <c r="AG4" s="84" t="s">
        <v>81</v>
      </c>
      <c r="AH4" s="84" t="s">
        <v>79</v>
      </c>
      <c r="AI4" s="84" t="s">
        <v>74</v>
      </c>
      <c r="AJ4" s="84" t="s">
        <v>76</v>
      </c>
      <c r="AK4" s="88" t="s">
        <v>77</v>
      </c>
      <c r="AL4" s="89"/>
      <c r="AM4" s="100"/>
      <c r="AN4" s="88" t="s">
        <v>78</v>
      </c>
      <c r="AO4" s="89"/>
      <c r="AP4" s="100"/>
      <c r="AQ4" s="84" t="s">
        <v>81</v>
      </c>
      <c r="AR4" s="84" t="s">
        <v>79</v>
      </c>
      <c r="AS4" s="101" t="s">
        <v>74</v>
      </c>
      <c r="AT4" s="84" t="s">
        <v>76</v>
      </c>
      <c r="AU4" s="88" t="s">
        <v>77</v>
      </c>
      <c r="AV4" s="89"/>
      <c r="AW4" s="100"/>
      <c r="AX4" s="88" t="s">
        <v>78</v>
      </c>
      <c r="AY4" s="89"/>
      <c r="AZ4" s="100"/>
      <c r="BA4" s="84" t="s">
        <v>81</v>
      </c>
      <c r="BB4" s="84" t="s">
        <v>79</v>
      </c>
      <c r="BC4" s="84" t="s">
        <v>74</v>
      </c>
      <c r="BD4" s="84" t="s">
        <v>76</v>
      </c>
      <c r="BE4" s="88" t="s">
        <v>77</v>
      </c>
      <c r="BF4" s="89"/>
      <c r="BG4" s="100"/>
      <c r="BH4" s="88" t="s">
        <v>78</v>
      </c>
      <c r="BI4" s="89"/>
      <c r="BJ4" s="100"/>
      <c r="BK4" s="84" t="s">
        <v>81</v>
      </c>
      <c r="BL4" s="84" t="s">
        <v>79</v>
      </c>
      <c r="BM4" s="84" t="s">
        <v>74</v>
      </c>
      <c r="BN4" s="84" t="s">
        <v>76</v>
      </c>
      <c r="BO4" s="88" t="s">
        <v>77</v>
      </c>
      <c r="BP4" s="89"/>
      <c r="BQ4" s="100"/>
      <c r="BR4" s="88" t="s">
        <v>78</v>
      </c>
      <c r="BS4" s="89"/>
      <c r="BT4" s="100"/>
      <c r="BU4" s="120" t="s">
        <v>81</v>
      </c>
      <c r="BV4" s="120" t="s">
        <v>79</v>
      </c>
      <c r="BW4" s="84" t="s">
        <v>74</v>
      </c>
      <c r="BX4" s="84" t="s">
        <v>76</v>
      </c>
      <c r="BY4" s="88" t="s">
        <v>77</v>
      </c>
      <c r="BZ4" s="89"/>
      <c r="CA4" s="100"/>
      <c r="CB4" s="88" t="s">
        <v>78</v>
      </c>
      <c r="CC4" s="89"/>
      <c r="CD4" s="100"/>
      <c r="CE4" s="120" t="s">
        <v>81</v>
      </c>
      <c r="CF4" s="120" t="s">
        <v>79</v>
      </c>
      <c r="CG4" s="84" t="s">
        <v>74</v>
      </c>
      <c r="CH4" s="84" t="s">
        <v>76</v>
      </c>
      <c r="CI4" s="88" t="s">
        <v>77</v>
      </c>
      <c r="CJ4" s="89"/>
      <c r="CK4" s="100"/>
      <c r="CL4" s="88" t="s">
        <v>78</v>
      </c>
      <c r="CM4" s="89"/>
      <c r="CN4" s="100"/>
      <c r="CO4" s="120" t="s">
        <v>81</v>
      </c>
      <c r="CP4" s="120" t="s">
        <v>79</v>
      </c>
      <c r="CQ4" s="84" t="s">
        <v>74</v>
      </c>
      <c r="CR4" s="84" t="s">
        <v>80</v>
      </c>
      <c r="CS4" s="88" t="s">
        <v>77</v>
      </c>
      <c r="CT4" s="89"/>
      <c r="CU4" s="100"/>
      <c r="CV4" s="88" t="s">
        <v>78</v>
      </c>
      <c r="CW4" s="89"/>
      <c r="CX4" s="100"/>
      <c r="CY4" s="120" t="s">
        <v>72</v>
      </c>
      <c r="CZ4" s="120" t="s">
        <v>79</v>
      </c>
      <c r="DA4" s="84" t="s">
        <v>74</v>
      </c>
      <c r="DB4" s="84" t="s">
        <v>76</v>
      </c>
      <c r="DC4" s="88" t="s">
        <v>77</v>
      </c>
      <c r="DD4" s="89"/>
      <c r="DE4" s="100"/>
      <c r="DF4" s="88" t="s">
        <v>78</v>
      </c>
      <c r="DG4" s="89"/>
      <c r="DH4" s="100"/>
      <c r="DI4" s="120" t="s">
        <v>72</v>
      </c>
      <c r="DJ4" s="120" t="s">
        <v>79</v>
      </c>
      <c r="DK4" s="84" t="s">
        <v>74</v>
      </c>
      <c r="DL4" s="84" t="s">
        <v>76</v>
      </c>
      <c r="DM4" s="88" t="s">
        <v>77</v>
      </c>
      <c r="DN4" s="89"/>
      <c r="DO4" s="100"/>
      <c r="DP4" s="88" t="s">
        <v>78</v>
      </c>
      <c r="DQ4" s="89"/>
      <c r="DR4" s="100"/>
      <c r="DS4" s="120" t="s">
        <v>72</v>
      </c>
      <c r="DT4" s="120" t="s">
        <v>79</v>
      </c>
      <c r="DU4" s="84" t="s">
        <v>74</v>
      </c>
      <c r="DV4" s="84" t="s">
        <v>76</v>
      </c>
      <c r="DW4" s="88" t="s">
        <v>77</v>
      </c>
      <c r="DX4" s="89"/>
      <c r="DY4" s="100"/>
      <c r="DZ4" s="88" t="s">
        <v>78</v>
      </c>
      <c r="EA4" s="89"/>
      <c r="EB4" s="100"/>
      <c r="EC4" s="120" t="s">
        <v>72</v>
      </c>
      <c r="ED4" s="120" t="s">
        <v>79</v>
      </c>
      <c r="EE4" s="84" t="s">
        <v>74</v>
      </c>
      <c r="EF4" s="84" t="s">
        <v>76</v>
      </c>
      <c r="EG4" s="88" t="s">
        <v>77</v>
      </c>
      <c r="EH4" s="89"/>
      <c r="EI4" s="100"/>
      <c r="EJ4" s="88" t="s">
        <v>78</v>
      </c>
      <c r="EK4" s="89"/>
      <c r="EL4" s="100"/>
      <c r="EM4" s="120" t="s">
        <v>72</v>
      </c>
      <c r="EN4" s="120" t="s">
        <v>79</v>
      </c>
      <c r="EO4" s="84" t="s">
        <v>74</v>
      </c>
      <c r="EP4" s="84" t="s">
        <v>76</v>
      </c>
      <c r="EQ4" s="88" t="s">
        <v>77</v>
      </c>
      <c r="ER4" s="89"/>
      <c r="ES4" s="100"/>
      <c r="ET4" s="88" t="s">
        <v>78</v>
      </c>
      <c r="EU4" s="89"/>
      <c r="EV4" s="100"/>
      <c r="EW4" s="120" t="s">
        <v>72</v>
      </c>
      <c r="EX4" s="120" t="s">
        <v>79</v>
      </c>
      <c r="EY4" s="84" t="s">
        <v>74</v>
      </c>
      <c r="EZ4" s="84" t="s">
        <v>76</v>
      </c>
      <c r="FA4" s="88" t="s">
        <v>77</v>
      </c>
      <c r="FB4" s="89"/>
      <c r="FC4" s="100"/>
      <c r="FD4" s="88" t="s">
        <v>78</v>
      </c>
      <c r="FE4" s="89"/>
      <c r="FF4" s="100"/>
      <c r="FG4" s="120" t="s">
        <v>72</v>
      </c>
      <c r="FH4" s="120" t="s">
        <v>79</v>
      </c>
      <c r="FI4" s="84" t="s">
        <v>74</v>
      </c>
      <c r="FJ4" s="84" t="s">
        <v>76</v>
      </c>
      <c r="FK4" s="88" t="s">
        <v>77</v>
      </c>
      <c r="FL4" s="89"/>
      <c r="FM4" s="100"/>
      <c r="FN4" s="88" t="s">
        <v>78</v>
      </c>
      <c r="FO4" s="89"/>
      <c r="FP4" s="100"/>
      <c r="FQ4" s="120" t="s">
        <v>72</v>
      </c>
      <c r="FR4" s="120" t="s">
        <v>79</v>
      </c>
      <c r="FS4" s="84" t="s">
        <v>74</v>
      </c>
      <c r="FT4" s="84" t="s">
        <v>76</v>
      </c>
      <c r="FU4" s="88" t="s">
        <v>77</v>
      </c>
      <c r="FV4" s="89"/>
      <c r="FW4" s="100"/>
      <c r="FX4" s="88" t="s">
        <v>78</v>
      </c>
      <c r="FY4" s="89"/>
      <c r="FZ4" s="100"/>
    </row>
    <row r="5" spans="1:182" s="73" customFormat="1" ht="20.25" customHeight="1">
      <c r="A5" s="87"/>
      <c r="B5" s="87"/>
      <c r="C5" s="87"/>
      <c r="D5" s="87"/>
      <c r="E5" s="87"/>
      <c r="F5" s="87"/>
      <c r="G5" s="84" t="s">
        <v>82</v>
      </c>
      <c r="H5" s="84" t="s">
        <v>83</v>
      </c>
      <c r="I5" s="84" t="s">
        <v>84</v>
      </c>
      <c r="J5" s="84" t="s">
        <v>82</v>
      </c>
      <c r="K5" s="84" t="s">
        <v>83</v>
      </c>
      <c r="L5" s="84" t="s">
        <v>84</v>
      </c>
      <c r="M5" s="87"/>
      <c r="N5" s="87"/>
      <c r="O5" s="102"/>
      <c r="P5" s="87"/>
      <c r="Q5" s="84" t="s">
        <v>82</v>
      </c>
      <c r="R5" s="84" t="s">
        <v>83</v>
      </c>
      <c r="S5" s="84" t="s">
        <v>84</v>
      </c>
      <c r="T5" s="84" t="s">
        <v>82</v>
      </c>
      <c r="U5" s="84" t="s">
        <v>83</v>
      </c>
      <c r="V5" s="84" t="s">
        <v>84</v>
      </c>
      <c r="W5" s="87"/>
      <c r="X5" s="87"/>
      <c r="Y5" s="87"/>
      <c r="Z5" s="87"/>
      <c r="AA5" s="84" t="s">
        <v>82</v>
      </c>
      <c r="AB5" s="84" t="s">
        <v>83</v>
      </c>
      <c r="AC5" s="84" t="s">
        <v>84</v>
      </c>
      <c r="AD5" s="84" t="s">
        <v>82</v>
      </c>
      <c r="AE5" s="84" t="s">
        <v>83</v>
      </c>
      <c r="AF5" s="84" t="s">
        <v>84</v>
      </c>
      <c r="AG5" s="87"/>
      <c r="AH5" s="87"/>
      <c r="AI5" s="87"/>
      <c r="AJ5" s="87"/>
      <c r="AK5" s="84" t="s">
        <v>82</v>
      </c>
      <c r="AL5" s="84" t="s">
        <v>83</v>
      </c>
      <c r="AM5" s="84" t="s">
        <v>84</v>
      </c>
      <c r="AN5" s="84" t="s">
        <v>82</v>
      </c>
      <c r="AO5" s="84" t="s">
        <v>83</v>
      </c>
      <c r="AP5" s="84" t="s">
        <v>84</v>
      </c>
      <c r="AQ5" s="87"/>
      <c r="AR5" s="87"/>
      <c r="AS5" s="102"/>
      <c r="AT5" s="87"/>
      <c r="AU5" s="84" t="s">
        <v>82</v>
      </c>
      <c r="AV5" s="84" t="s">
        <v>83</v>
      </c>
      <c r="AW5" s="84" t="s">
        <v>84</v>
      </c>
      <c r="AX5" s="84" t="s">
        <v>82</v>
      </c>
      <c r="AY5" s="84" t="s">
        <v>83</v>
      </c>
      <c r="AZ5" s="84" t="s">
        <v>84</v>
      </c>
      <c r="BA5" s="87"/>
      <c r="BB5" s="87"/>
      <c r="BC5" s="87"/>
      <c r="BD5" s="87"/>
      <c r="BE5" s="84" t="s">
        <v>82</v>
      </c>
      <c r="BF5" s="84" t="s">
        <v>83</v>
      </c>
      <c r="BG5" s="84" t="s">
        <v>84</v>
      </c>
      <c r="BH5" s="84" t="s">
        <v>82</v>
      </c>
      <c r="BI5" s="84" t="s">
        <v>83</v>
      </c>
      <c r="BJ5" s="84" t="s">
        <v>84</v>
      </c>
      <c r="BK5" s="87"/>
      <c r="BL5" s="87"/>
      <c r="BM5" s="87"/>
      <c r="BN5" s="87"/>
      <c r="BO5" s="84" t="s">
        <v>82</v>
      </c>
      <c r="BP5" s="84" t="s">
        <v>83</v>
      </c>
      <c r="BQ5" s="84" t="s">
        <v>84</v>
      </c>
      <c r="BR5" s="84" t="s">
        <v>82</v>
      </c>
      <c r="BS5" s="84" t="s">
        <v>83</v>
      </c>
      <c r="BT5" s="84" t="s">
        <v>84</v>
      </c>
      <c r="BU5" s="121"/>
      <c r="BV5" s="121"/>
      <c r="BW5" s="87"/>
      <c r="BX5" s="87"/>
      <c r="BY5" s="120" t="s">
        <v>82</v>
      </c>
      <c r="BZ5" s="120" t="s">
        <v>83</v>
      </c>
      <c r="CA5" s="84" t="s">
        <v>84</v>
      </c>
      <c r="CB5" s="84" t="s">
        <v>82</v>
      </c>
      <c r="CC5" s="84" t="s">
        <v>83</v>
      </c>
      <c r="CD5" s="84" t="s">
        <v>84</v>
      </c>
      <c r="CE5" s="121"/>
      <c r="CF5" s="121"/>
      <c r="CG5" s="87"/>
      <c r="CH5" s="87"/>
      <c r="CI5" s="120" t="s">
        <v>82</v>
      </c>
      <c r="CJ5" s="120" t="s">
        <v>83</v>
      </c>
      <c r="CK5" s="84" t="s">
        <v>84</v>
      </c>
      <c r="CL5" s="84" t="s">
        <v>82</v>
      </c>
      <c r="CM5" s="84" t="s">
        <v>83</v>
      </c>
      <c r="CN5" s="84" t="s">
        <v>84</v>
      </c>
      <c r="CO5" s="121"/>
      <c r="CP5" s="121"/>
      <c r="CQ5" s="87"/>
      <c r="CR5" s="87"/>
      <c r="CS5" s="84" t="s">
        <v>82</v>
      </c>
      <c r="CT5" s="84" t="s">
        <v>83</v>
      </c>
      <c r="CU5" s="84" t="s">
        <v>84</v>
      </c>
      <c r="CV5" s="84" t="s">
        <v>82</v>
      </c>
      <c r="CW5" s="84" t="s">
        <v>83</v>
      </c>
      <c r="CX5" s="84" t="s">
        <v>84</v>
      </c>
      <c r="CY5" s="121"/>
      <c r="CZ5" s="121"/>
      <c r="DA5" s="87"/>
      <c r="DB5" s="87"/>
      <c r="DC5" s="120" t="s">
        <v>82</v>
      </c>
      <c r="DD5" s="120" t="s">
        <v>83</v>
      </c>
      <c r="DE5" s="84" t="s">
        <v>84</v>
      </c>
      <c r="DF5" s="84" t="s">
        <v>82</v>
      </c>
      <c r="DG5" s="84" t="s">
        <v>83</v>
      </c>
      <c r="DH5" s="84" t="s">
        <v>84</v>
      </c>
      <c r="DI5" s="121"/>
      <c r="DJ5" s="121"/>
      <c r="DK5" s="87"/>
      <c r="DL5" s="87"/>
      <c r="DM5" s="120" t="s">
        <v>82</v>
      </c>
      <c r="DN5" s="120" t="s">
        <v>83</v>
      </c>
      <c r="DO5" s="84" t="s">
        <v>84</v>
      </c>
      <c r="DP5" s="84" t="s">
        <v>82</v>
      </c>
      <c r="DQ5" s="84" t="s">
        <v>83</v>
      </c>
      <c r="DR5" s="84" t="s">
        <v>84</v>
      </c>
      <c r="DS5" s="121"/>
      <c r="DT5" s="121"/>
      <c r="DU5" s="87"/>
      <c r="DV5" s="87"/>
      <c r="DW5" s="120" t="s">
        <v>82</v>
      </c>
      <c r="DX5" s="120" t="s">
        <v>83</v>
      </c>
      <c r="DY5" s="84" t="s">
        <v>84</v>
      </c>
      <c r="DZ5" s="84" t="s">
        <v>82</v>
      </c>
      <c r="EA5" s="84" t="s">
        <v>83</v>
      </c>
      <c r="EB5" s="84" t="s">
        <v>84</v>
      </c>
      <c r="EC5" s="121"/>
      <c r="ED5" s="121"/>
      <c r="EE5" s="87"/>
      <c r="EF5" s="87"/>
      <c r="EG5" s="120" t="s">
        <v>82</v>
      </c>
      <c r="EH5" s="120" t="s">
        <v>83</v>
      </c>
      <c r="EI5" s="84" t="s">
        <v>84</v>
      </c>
      <c r="EJ5" s="84" t="s">
        <v>82</v>
      </c>
      <c r="EK5" s="84" t="s">
        <v>83</v>
      </c>
      <c r="EL5" s="84" t="s">
        <v>84</v>
      </c>
      <c r="EM5" s="121"/>
      <c r="EN5" s="121"/>
      <c r="EO5" s="87"/>
      <c r="EP5" s="87"/>
      <c r="EQ5" s="120" t="s">
        <v>82</v>
      </c>
      <c r="ER5" s="120" t="s">
        <v>83</v>
      </c>
      <c r="ES5" s="84" t="s">
        <v>84</v>
      </c>
      <c r="ET5" s="84" t="s">
        <v>82</v>
      </c>
      <c r="EU5" s="84" t="s">
        <v>83</v>
      </c>
      <c r="EV5" s="84" t="s">
        <v>84</v>
      </c>
      <c r="EW5" s="121"/>
      <c r="EX5" s="121"/>
      <c r="EY5" s="87"/>
      <c r="EZ5" s="87"/>
      <c r="FA5" s="120" t="s">
        <v>82</v>
      </c>
      <c r="FB5" s="120" t="s">
        <v>83</v>
      </c>
      <c r="FC5" s="84" t="s">
        <v>84</v>
      </c>
      <c r="FD5" s="84" t="s">
        <v>82</v>
      </c>
      <c r="FE5" s="84" t="s">
        <v>83</v>
      </c>
      <c r="FF5" s="84" t="s">
        <v>84</v>
      </c>
      <c r="FG5" s="121"/>
      <c r="FH5" s="121"/>
      <c r="FI5" s="87"/>
      <c r="FJ5" s="87"/>
      <c r="FK5" s="120" t="s">
        <v>82</v>
      </c>
      <c r="FL5" s="120" t="s">
        <v>83</v>
      </c>
      <c r="FM5" s="84" t="s">
        <v>84</v>
      </c>
      <c r="FN5" s="84" t="s">
        <v>82</v>
      </c>
      <c r="FO5" s="84" t="s">
        <v>83</v>
      </c>
      <c r="FP5" s="84" t="s">
        <v>84</v>
      </c>
      <c r="FQ5" s="121"/>
      <c r="FR5" s="121"/>
      <c r="FS5" s="87"/>
      <c r="FT5" s="87"/>
      <c r="FU5" s="120" t="s">
        <v>82</v>
      </c>
      <c r="FV5" s="120" t="s">
        <v>83</v>
      </c>
      <c r="FW5" s="84" t="s">
        <v>84</v>
      </c>
      <c r="FX5" s="84" t="s">
        <v>82</v>
      </c>
      <c r="FY5" s="84" t="s">
        <v>83</v>
      </c>
      <c r="FZ5" s="84" t="s">
        <v>84</v>
      </c>
    </row>
    <row r="6" spans="1:182" s="73" customFormat="1" ht="19.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03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103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122"/>
      <c r="BV6" s="122"/>
      <c r="BW6" s="90"/>
      <c r="BX6" s="90"/>
      <c r="BY6" s="122"/>
      <c r="BZ6" s="122"/>
      <c r="CA6" s="90"/>
      <c r="CB6" s="90"/>
      <c r="CC6" s="90"/>
      <c r="CD6" s="90"/>
      <c r="CE6" s="122"/>
      <c r="CF6" s="122"/>
      <c r="CG6" s="90"/>
      <c r="CH6" s="90"/>
      <c r="CI6" s="122"/>
      <c r="CJ6" s="122"/>
      <c r="CK6" s="90"/>
      <c r="CL6" s="90"/>
      <c r="CM6" s="90"/>
      <c r="CN6" s="90"/>
      <c r="CO6" s="122"/>
      <c r="CP6" s="122"/>
      <c r="CQ6" s="90"/>
      <c r="CR6" s="90"/>
      <c r="CS6" s="90"/>
      <c r="CT6" s="90"/>
      <c r="CU6" s="90"/>
      <c r="CV6" s="90"/>
      <c r="CW6" s="90"/>
      <c r="CX6" s="90"/>
      <c r="CY6" s="122"/>
      <c r="CZ6" s="122"/>
      <c r="DA6" s="90"/>
      <c r="DB6" s="90"/>
      <c r="DC6" s="122"/>
      <c r="DD6" s="122"/>
      <c r="DE6" s="90"/>
      <c r="DF6" s="90"/>
      <c r="DG6" s="90"/>
      <c r="DH6" s="90"/>
      <c r="DI6" s="122"/>
      <c r="DJ6" s="122"/>
      <c r="DK6" s="90"/>
      <c r="DL6" s="90"/>
      <c r="DM6" s="122"/>
      <c r="DN6" s="122"/>
      <c r="DO6" s="90"/>
      <c r="DP6" s="90"/>
      <c r="DQ6" s="90"/>
      <c r="DR6" s="90"/>
      <c r="DS6" s="122"/>
      <c r="DT6" s="122"/>
      <c r="DU6" s="90"/>
      <c r="DV6" s="90"/>
      <c r="DW6" s="122"/>
      <c r="DX6" s="122"/>
      <c r="DY6" s="90"/>
      <c r="DZ6" s="90"/>
      <c r="EA6" s="90"/>
      <c r="EB6" s="90"/>
      <c r="EC6" s="122"/>
      <c r="ED6" s="122"/>
      <c r="EE6" s="90"/>
      <c r="EF6" s="90"/>
      <c r="EG6" s="122"/>
      <c r="EH6" s="122"/>
      <c r="EI6" s="90"/>
      <c r="EJ6" s="90"/>
      <c r="EK6" s="90"/>
      <c r="EL6" s="90"/>
      <c r="EM6" s="122"/>
      <c r="EN6" s="122"/>
      <c r="EO6" s="90"/>
      <c r="EP6" s="90"/>
      <c r="EQ6" s="122"/>
      <c r="ER6" s="122"/>
      <c r="ES6" s="90"/>
      <c r="ET6" s="90"/>
      <c r="EU6" s="90"/>
      <c r="EV6" s="90"/>
      <c r="EW6" s="122"/>
      <c r="EX6" s="122"/>
      <c r="EY6" s="90"/>
      <c r="EZ6" s="90"/>
      <c r="FA6" s="122"/>
      <c r="FB6" s="122"/>
      <c r="FC6" s="90"/>
      <c r="FD6" s="90"/>
      <c r="FE6" s="90"/>
      <c r="FF6" s="90"/>
      <c r="FG6" s="122"/>
      <c r="FH6" s="122"/>
      <c r="FI6" s="90"/>
      <c r="FJ6" s="90"/>
      <c r="FK6" s="122"/>
      <c r="FL6" s="122"/>
      <c r="FM6" s="90"/>
      <c r="FN6" s="90"/>
      <c r="FO6" s="90"/>
      <c r="FP6" s="90"/>
      <c r="FQ6" s="122"/>
      <c r="FR6" s="122"/>
      <c r="FS6" s="90"/>
      <c r="FT6" s="90"/>
      <c r="FU6" s="122"/>
      <c r="FV6" s="122"/>
      <c r="FW6" s="90"/>
      <c r="FX6" s="90"/>
      <c r="FY6" s="90"/>
      <c r="FZ6" s="90"/>
    </row>
    <row r="7" spans="1:182" s="74" customFormat="1" ht="36" customHeight="1">
      <c r="A7" s="91" t="s">
        <v>85</v>
      </c>
      <c r="B7" s="92">
        <f>M7+W7+AG7+AQ7+BA7+BK7+BU7+CE7+CO7+CY7+DI7+DS7+EC7+EM7+EW7+FG7+FQ7</f>
        <v>57719.99042579242</v>
      </c>
      <c r="C7" s="93">
        <f>N7+X7+AH7+AR7+BB7+BL7+BV7+CF7+CP7+CZ7+DJ7+DT7+ED7+EN7+EX7+FH7+FR7</f>
        <v>37112.099061315006</v>
      </c>
      <c r="D7" s="94">
        <f aca="true" t="shared" si="0" ref="D7:D25">(B7-C7)/C7</f>
        <v>0.5552876793745875</v>
      </c>
      <c r="E7" s="94">
        <f aca="true" t="shared" si="1" ref="E7:E25">ROUND((B7-C7)/(B$25-C$25),4)</f>
        <v>0.6068</v>
      </c>
      <c r="F7" s="94">
        <f aca="true" t="shared" si="2" ref="F7:F24">B7/$B$25</f>
        <v>0.3610204411940995</v>
      </c>
      <c r="G7" s="93">
        <f>Q7+AA7+AK7+AU7+BE7+BO7+BY7+CI7+CS7+DC7+DM7+DW7+EG7+EQ7+FA7+FK7+FU7</f>
        <v>29886.384601660364</v>
      </c>
      <c r="H7" s="93">
        <f>R7+AB7+AL7+AV7+BF7+BP7+BZ7+CJ7+CT7+DD7+DN7+DX7+EH7+ER7+FB7+FL7+FV7</f>
        <v>29165.488323315</v>
      </c>
      <c r="I7" s="104">
        <f aca="true" t="shared" si="3" ref="I7:I24">ROUND(G7/H7,4)-1</f>
        <v>0.024699999999999944</v>
      </c>
      <c r="J7" s="105">
        <f aca="true" t="shared" si="4" ref="J7:K24">B7-G7</f>
        <v>27833.605824132057</v>
      </c>
      <c r="K7" s="105">
        <f t="shared" si="4"/>
        <v>7946.610738000007</v>
      </c>
      <c r="L7" s="104">
        <f>ROUND(J7/K7,4)-1</f>
        <v>2.5026</v>
      </c>
      <c r="M7" s="106">
        <v>37975.49</v>
      </c>
      <c r="N7" s="106">
        <v>15765.91</v>
      </c>
      <c r="O7" s="94">
        <f>(M7-N7)/N7</f>
        <v>1.4087090437532626</v>
      </c>
      <c r="P7" s="94">
        <f>M7/B7</f>
        <v>0.6579261313084087</v>
      </c>
      <c r="Q7" s="93">
        <v>13511.35</v>
      </c>
      <c r="R7" s="93">
        <v>12141.91</v>
      </c>
      <c r="S7" s="104">
        <f aca="true" t="shared" si="5" ref="S7:S25">ROUND(Q7/R7,4)-1</f>
        <v>0.11280000000000001</v>
      </c>
      <c r="T7" s="105">
        <f>M7-Q7</f>
        <v>24464.14</v>
      </c>
      <c r="U7" s="105">
        <f>N7-R7</f>
        <v>3624</v>
      </c>
      <c r="V7" s="104">
        <f>ROUND(T7/U7,4)-1</f>
        <v>5.7506</v>
      </c>
      <c r="W7" s="93">
        <v>3083.704697000003</v>
      </c>
      <c r="X7" s="93">
        <v>3276.800848314998</v>
      </c>
      <c r="Y7" s="94">
        <f>(W7-X7)/X7</f>
        <v>-0.05892825357826957</v>
      </c>
      <c r="Z7" s="94">
        <f>W7/B7</f>
        <v>0.053425246162584886</v>
      </c>
      <c r="AA7" s="93">
        <v>2657.4800000000005</v>
      </c>
      <c r="AB7" s="93">
        <v>3026.760848314998</v>
      </c>
      <c r="AC7" s="104">
        <f>ROUND(AA7/AB7,4)-1</f>
        <v>-0.122</v>
      </c>
      <c r="AD7" s="105">
        <f>W7-AA7</f>
        <v>426.2246970000024</v>
      </c>
      <c r="AE7" s="105">
        <f>X7-AB7</f>
        <v>250.03999999999996</v>
      </c>
      <c r="AF7" s="104">
        <f>ROUND(AD7/AE7,4)-1</f>
        <v>0.7045999999999999</v>
      </c>
      <c r="AG7" s="93">
        <v>6140.6</v>
      </c>
      <c r="AH7" s="93">
        <v>5874.6</v>
      </c>
      <c r="AI7" s="94">
        <f>(AG7-AH7)/AH7</f>
        <v>0.045279678616416436</v>
      </c>
      <c r="AJ7" s="94">
        <f>AG7/B7</f>
        <v>0.10638601903260274</v>
      </c>
      <c r="AK7" s="93">
        <v>5389.4</v>
      </c>
      <c r="AL7" s="93">
        <v>5256.9</v>
      </c>
      <c r="AM7" s="104">
        <f>ROUND(AK7/AL7,4)-1</f>
        <v>0.02519999999999989</v>
      </c>
      <c r="AN7" s="105">
        <f>AG7-AK7</f>
        <v>751.2000000000007</v>
      </c>
      <c r="AO7" s="105">
        <f>AH7-AL7</f>
        <v>617.7000000000007</v>
      </c>
      <c r="AP7" s="104">
        <f>ROUND(AN7/AO7,4)-1</f>
        <v>0.21609999999999996</v>
      </c>
      <c r="AQ7" s="112">
        <v>218.9</v>
      </c>
      <c r="AR7" s="113">
        <v>208.36</v>
      </c>
      <c r="AS7" s="94">
        <f>(AQ7-AR7)/AR7</f>
        <v>0.0505855250527932</v>
      </c>
      <c r="AT7" s="94">
        <f>AQ7/B7</f>
        <v>0.0037924469215120248</v>
      </c>
      <c r="AU7" s="114">
        <v>83.68</v>
      </c>
      <c r="AV7" s="114">
        <v>144.4</v>
      </c>
      <c r="AW7" s="104">
        <f>ROUND(AU7/AV7,4)-1</f>
        <v>-0.4205</v>
      </c>
      <c r="AX7" s="105">
        <f>AQ7-AU7</f>
        <v>135.22</v>
      </c>
      <c r="AY7" s="105">
        <f>AR7-AV7</f>
        <v>63.96000000000001</v>
      </c>
      <c r="AZ7" s="104">
        <f>ROUND(AX7/AY7,4)-1</f>
        <v>1.1141</v>
      </c>
      <c r="BA7" s="117">
        <v>637.6633340000003</v>
      </c>
      <c r="BB7" s="117">
        <v>706.1925369999999</v>
      </c>
      <c r="BC7" s="94">
        <f>(BA7-BB7)/BB7</f>
        <v>-0.09704039537308168</v>
      </c>
      <c r="BD7" s="94">
        <f>BA7/B7</f>
        <v>0.01104753014156873</v>
      </c>
      <c r="BE7" s="93">
        <v>526.5097660000001</v>
      </c>
      <c r="BF7" s="93">
        <v>471.7524549999998</v>
      </c>
      <c r="BG7" s="104">
        <f>ROUND(BE7/BF7,4)-1</f>
        <v>0.11610000000000009</v>
      </c>
      <c r="BH7" s="105">
        <f>BA7-BE7</f>
        <v>111.15356800000018</v>
      </c>
      <c r="BI7" s="105">
        <f>BB7-BF7</f>
        <v>234.44008200000007</v>
      </c>
      <c r="BJ7" s="104">
        <f>ROUND(BH7/BI7,4)-1</f>
        <v>-0.5259</v>
      </c>
      <c r="BK7" s="119">
        <v>264.13</v>
      </c>
      <c r="BL7" s="119">
        <v>208.65</v>
      </c>
      <c r="BM7" s="94">
        <f>(BK7-BL7)/BL7</f>
        <v>0.2658998322549724</v>
      </c>
      <c r="BN7" s="94">
        <f>BK7/B7</f>
        <v>0.004576057585102654</v>
      </c>
      <c r="BO7" s="93">
        <v>193.73</v>
      </c>
      <c r="BP7" s="93">
        <v>157.63</v>
      </c>
      <c r="BQ7" s="104">
        <f>ROUND(BO7/BP7,4)-1</f>
        <v>0.2290000000000001</v>
      </c>
      <c r="BR7" s="105">
        <f>BK7-BO7</f>
        <v>70.4</v>
      </c>
      <c r="BS7" s="105">
        <f>BL7-BP7</f>
        <v>51.02000000000001</v>
      </c>
      <c r="BT7" s="104">
        <f>ROUND(BR7/BS7,4)-1</f>
        <v>0.3798999999999999</v>
      </c>
      <c r="BU7" s="93">
        <v>404.15135099999975</v>
      </c>
      <c r="BV7" s="93">
        <v>412.322764</v>
      </c>
      <c r="BW7" s="94">
        <f>(BU7-BV7)/BV7</f>
        <v>-0.01981800112302375</v>
      </c>
      <c r="BX7" s="94">
        <f>BU7/B7</f>
        <v>0.007001930319437528</v>
      </c>
      <c r="BY7" s="123">
        <v>396.8972639999998</v>
      </c>
      <c r="BZ7" s="123">
        <v>387.86673599999995</v>
      </c>
      <c r="CA7" s="104">
        <f>ROUND(BY7/BZ7,4)-1</f>
        <v>0.0233000000000001</v>
      </c>
      <c r="CB7" s="105">
        <f>BU7-BY7</f>
        <v>7.25408699999997</v>
      </c>
      <c r="CC7" s="105">
        <f>BV7-BZ7</f>
        <v>24.45602800000006</v>
      </c>
      <c r="CD7" s="104">
        <f>ROUND(CB7/CC7,4)-1</f>
        <v>-0.7034</v>
      </c>
      <c r="CE7" s="125">
        <v>117.1</v>
      </c>
      <c r="CF7" s="126">
        <v>181.76</v>
      </c>
      <c r="CG7" s="94">
        <f>(CE7-CF7)/CF7</f>
        <v>-0.355743838028169</v>
      </c>
      <c r="CH7" s="94">
        <f>CE7/B7</f>
        <v>0.002028759865276647</v>
      </c>
      <c r="CI7" s="126">
        <v>114.7</v>
      </c>
      <c r="CJ7" s="126">
        <v>176.89</v>
      </c>
      <c r="CK7" s="104">
        <f>ROUND(CI7/CJ7,4)-1</f>
        <v>-0.3516</v>
      </c>
      <c r="CL7" s="105">
        <f>CE7-CI7</f>
        <v>2.3999999999999915</v>
      </c>
      <c r="CM7" s="105">
        <f>CF7-CJ7</f>
        <v>4.8700000000000045</v>
      </c>
      <c r="CN7" s="104">
        <f>ROUND(CL7/CM7,4)-1</f>
        <v>-0.5072</v>
      </c>
      <c r="CO7" s="127">
        <v>3346.1</v>
      </c>
      <c r="CP7" s="127">
        <v>3044.13</v>
      </c>
      <c r="CQ7" s="94">
        <f>(CO7-CP7)/CP7</f>
        <v>0.0991974718556697</v>
      </c>
      <c r="CR7" s="94">
        <f>CO7/B7</f>
        <v>0.057971250087123734</v>
      </c>
      <c r="CS7" s="93">
        <v>2739.5</v>
      </c>
      <c r="CT7" s="93">
        <v>2537.97</v>
      </c>
      <c r="CU7" s="104">
        <f>ROUND(CS7/CT7,4)-1</f>
        <v>0.07939999999999992</v>
      </c>
      <c r="CV7" s="105">
        <f>CO7-CS7</f>
        <v>606.5999999999999</v>
      </c>
      <c r="CW7" s="105">
        <f>CP7-CT7</f>
        <v>506.1600000000003</v>
      </c>
      <c r="CX7" s="104">
        <f>ROUND(CV7/CW7,4)-1</f>
        <v>0.1983999999999999</v>
      </c>
      <c r="CY7" s="93">
        <v>1523.7</v>
      </c>
      <c r="CZ7" s="93">
        <v>1687.34</v>
      </c>
      <c r="DA7" s="94">
        <f>(CY7-CZ7)/CZ7</f>
        <v>-0.09698104709187247</v>
      </c>
      <c r="DB7" s="94">
        <f>CY7/B7</f>
        <v>0.0263981332768747</v>
      </c>
      <c r="DC7" s="93">
        <v>921.75</v>
      </c>
      <c r="DD7" s="93">
        <v>589.83</v>
      </c>
      <c r="DE7" s="104">
        <f>ROUND(DC7/DD7,4)-1</f>
        <v>0.5627</v>
      </c>
      <c r="DF7" s="105">
        <f>CY7-DC7</f>
        <v>601.95</v>
      </c>
      <c r="DG7" s="105">
        <f>CZ7-DD7</f>
        <v>1097.5100000000002</v>
      </c>
      <c r="DH7" s="104">
        <f>ROUND(DF7/DG7,4)-1</f>
        <v>-0.4515</v>
      </c>
      <c r="DI7" s="128">
        <v>443.23</v>
      </c>
      <c r="DJ7" s="128">
        <v>496.9</v>
      </c>
      <c r="DK7" s="94">
        <f>(DI7-DJ7)/DJ7</f>
        <v>-0.10800965989132615</v>
      </c>
      <c r="DL7" s="94">
        <f>DI7/B7</f>
        <v>0.007678968702703402</v>
      </c>
      <c r="DM7" s="93">
        <v>31.61</v>
      </c>
      <c r="DN7" s="93">
        <v>82.26</v>
      </c>
      <c r="DO7" s="104">
        <f>ROUND(DM7/DN7,4)-1</f>
        <v>-0.6157</v>
      </c>
      <c r="DP7" s="105">
        <f>DI7-DM7</f>
        <v>411.62</v>
      </c>
      <c r="DQ7" s="105">
        <f>DJ7-DN7</f>
        <v>414.64</v>
      </c>
      <c r="DR7" s="104">
        <f>ROUND(DP7/DQ7,4)-1</f>
        <v>-0.007299999999999973</v>
      </c>
      <c r="DS7" s="130">
        <v>251.55</v>
      </c>
      <c r="DT7" s="131">
        <v>105.07</v>
      </c>
      <c r="DU7" s="132">
        <f>(DS7-DT7)/DT7</f>
        <v>1.3941182069096796</v>
      </c>
      <c r="DV7" s="94">
        <f>DS7/B7</f>
        <v>0.004358108831002055</v>
      </c>
      <c r="DW7" s="133">
        <v>251.55</v>
      </c>
      <c r="DX7" s="133">
        <v>104.97</v>
      </c>
      <c r="DY7" s="104">
        <f>ROUND(DW7/DX7,4)-1</f>
        <v>1.3963999999999999</v>
      </c>
      <c r="DZ7" s="133">
        <f>DS7-DW7</f>
        <v>0</v>
      </c>
      <c r="EA7" s="141">
        <f>DT7-DX7</f>
        <v>0.09999999999999432</v>
      </c>
      <c r="EB7" s="104">
        <f>ROUND(DZ7/EA7,4)-1</f>
        <v>-1</v>
      </c>
      <c r="EC7" s="142">
        <v>323.449167</v>
      </c>
      <c r="ED7" s="143">
        <v>204.012552</v>
      </c>
      <c r="EE7" s="94">
        <f>(EC7-ED7)/ED7</f>
        <v>0.5854375813111734</v>
      </c>
      <c r="EF7" s="94">
        <f>EC7/B7</f>
        <v>0.0056037633515522095</v>
      </c>
      <c r="EG7" s="93">
        <v>271.60081</v>
      </c>
      <c r="EH7" s="93">
        <v>156.84956</v>
      </c>
      <c r="EI7" s="104">
        <f>ROUND(EG7/EH7,4)-1</f>
        <v>0.7316</v>
      </c>
      <c r="EJ7" s="105">
        <f>EC7-EG7</f>
        <v>51.848356999999965</v>
      </c>
      <c r="EK7" s="105">
        <f>ED7-EH7</f>
        <v>47.162992</v>
      </c>
      <c r="EL7" s="104">
        <f>ROUND(EJ7/EK7,4)-1</f>
        <v>0.09929999999999994</v>
      </c>
      <c r="EM7" s="93">
        <v>397.24</v>
      </c>
      <c r="EN7" s="93">
        <v>358.11</v>
      </c>
      <c r="EO7" s="94">
        <f>ROUND(EM7/EN7,4)-1</f>
        <v>0.10929999999999995</v>
      </c>
      <c r="EP7" s="94">
        <f>EM7/B7</f>
        <v>0.006882191023761703</v>
      </c>
      <c r="EQ7" s="93">
        <v>377.88</v>
      </c>
      <c r="ER7" s="93">
        <v>343.33</v>
      </c>
      <c r="ES7" s="104">
        <f>ROUND(EQ7/ER7,4)-1</f>
        <v>0.10060000000000002</v>
      </c>
      <c r="ET7" s="105">
        <f>EM7-EQ7</f>
        <v>19.360000000000014</v>
      </c>
      <c r="EU7" s="105">
        <f>EN7-ER7</f>
        <v>14.78000000000003</v>
      </c>
      <c r="EV7" s="104">
        <f>ROUND(ET7/EU7,4)-1</f>
        <v>0.30990000000000006</v>
      </c>
      <c r="EW7" s="146">
        <v>731.7266367924321</v>
      </c>
      <c r="EX7" s="139">
        <v>981.3883280000027</v>
      </c>
      <c r="EY7" s="94">
        <f>ROUND(EW7/EX7,4)-1</f>
        <v>-0.25439999999999996</v>
      </c>
      <c r="EZ7" s="94">
        <f>EW7/B7</f>
        <v>0.012677178762411177</v>
      </c>
      <c r="FA7" s="147">
        <v>706.317205660363</v>
      </c>
      <c r="FB7" s="148">
        <v>679.8013999999996</v>
      </c>
      <c r="FC7" s="104">
        <f>ROUND(FA7/FB7,4)-1</f>
        <v>0.038999999999999924</v>
      </c>
      <c r="FD7" s="105">
        <f>EW7-FA7</f>
        <v>25.40943113206913</v>
      </c>
      <c r="FE7" s="105">
        <f>EX7-FB7</f>
        <v>301.5869280000031</v>
      </c>
      <c r="FF7" s="104">
        <f>ROUND(FD7/FE7,4)-1</f>
        <v>-0.9157</v>
      </c>
      <c r="FG7" s="157">
        <v>810.0052400000001</v>
      </c>
      <c r="FH7" s="158">
        <v>694.0420320000001</v>
      </c>
      <c r="FI7" s="94">
        <f>ROUND(FG7/FH7,4)-1</f>
        <v>0.16710000000000003</v>
      </c>
      <c r="FJ7" s="94">
        <f>FG7/B7</f>
        <v>0.014033357144114248</v>
      </c>
      <c r="FK7" s="93">
        <v>779.5795559999999</v>
      </c>
      <c r="FL7" s="93">
        <v>686.567324</v>
      </c>
      <c r="FM7" s="104">
        <f>ROUND(FK7/FL7,4)-1</f>
        <v>0.13549999999999995</v>
      </c>
      <c r="FN7" s="105">
        <f>FG7-FK7</f>
        <v>30.42568400000016</v>
      </c>
      <c r="FO7" s="105">
        <f>FH7-FL7</f>
        <v>7.474708000000078</v>
      </c>
      <c r="FP7" s="104">
        <f>ROUND(FN7/FO7,4)-1</f>
        <v>3.0705</v>
      </c>
      <c r="FQ7" s="159">
        <v>1051.25</v>
      </c>
      <c r="FR7" s="160">
        <v>2906.51</v>
      </c>
      <c r="FS7" s="94">
        <f>ROUND(FQ7/FR7,4)-1</f>
        <v>-0.6383</v>
      </c>
      <c r="FT7" s="94">
        <f>FQ7/B7</f>
        <v>0.018212927483963068</v>
      </c>
      <c r="FU7" s="163">
        <v>932.8499999999998</v>
      </c>
      <c r="FV7" s="163">
        <v>2219.8</v>
      </c>
      <c r="FW7" s="104">
        <f>ROUND(FU7/FV7,4)-1</f>
        <v>-0.5798</v>
      </c>
      <c r="FX7" s="105">
        <f>FQ7-FU7</f>
        <v>118.4000000000002</v>
      </c>
      <c r="FY7" s="105">
        <f>FR7-FV7</f>
        <v>686.71</v>
      </c>
      <c r="FZ7" s="104">
        <f>ROUND(FX7/FY7,4)-1</f>
        <v>-0.8276</v>
      </c>
    </row>
    <row r="8" spans="1:182" s="74" customFormat="1" ht="36" customHeight="1">
      <c r="A8" s="95" t="s">
        <v>86</v>
      </c>
      <c r="B8" s="92">
        <f aca="true" t="shared" si="6" ref="B8:B25">M8+W8+AG8+AQ8+BA8+BK8+BU8+CE8+CO8+CY8+DI8+DS8+EC8+EM8+EW8+FG8+FQ8</f>
        <v>6788.230598566037</v>
      </c>
      <c r="C8" s="93">
        <f aca="true" t="shared" si="7" ref="C8:C25">N8+X8+AH8+AR8+BB8+BL8+BV8+CF8+CP8+CZ8+DJ8+DT8+ED8+EN8+EX8+FH8+FR8</f>
        <v>6084.846518883851</v>
      </c>
      <c r="D8" s="94">
        <f t="shared" si="0"/>
        <v>0.11559602653892549</v>
      </c>
      <c r="E8" s="94">
        <f t="shared" si="1"/>
        <v>0.0207</v>
      </c>
      <c r="F8" s="94">
        <f t="shared" si="2"/>
        <v>0.04245825384833216</v>
      </c>
      <c r="G8" s="93">
        <f aca="true" t="shared" si="8" ref="G8:G24">Q8+AA8+AK8+AU8+BE8+BO8+BY8+CI8+CS8+DC8+DM8+DW8+EG8+EQ8+FA8+FK8+FU8</f>
        <v>4970.659661433963</v>
      </c>
      <c r="H8" s="93">
        <f aca="true" t="shared" si="9" ref="H8:H24">R8+AB8+AL8+AV8+BF8+BP8+BZ8+CJ8+CT8+DD8+DN8+DX8+EH8+ER8+FB8+FL8+FV8</f>
        <v>4359.49463388385</v>
      </c>
      <c r="I8" s="104">
        <f t="shared" si="3"/>
        <v>0.1402000000000001</v>
      </c>
      <c r="J8" s="105">
        <f t="shared" si="4"/>
        <v>1817.5709371320736</v>
      </c>
      <c r="K8" s="105">
        <f t="shared" si="4"/>
        <v>1725.351885000001</v>
      </c>
      <c r="L8" s="104">
        <f aca="true" t="shared" si="10" ref="L8:L25">ROUND(J8/K8,4)-1</f>
        <v>0.05339999999999989</v>
      </c>
      <c r="M8" s="107">
        <v>3967.6</v>
      </c>
      <c r="N8" s="107">
        <v>3206.06</v>
      </c>
      <c r="O8" s="94">
        <f aca="true" t="shared" si="11" ref="O8:O25">(M8-N8)/N8</f>
        <v>0.23753142486416348</v>
      </c>
      <c r="P8" s="94">
        <f aca="true" t="shared" si="12" ref="P8:P25">M8/B8</f>
        <v>0.5844822067238149</v>
      </c>
      <c r="Q8" s="93">
        <v>2678.33</v>
      </c>
      <c r="R8" s="93">
        <v>2036.31</v>
      </c>
      <c r="S8" s="104">
        <f t="shared" si="5"/>
        <v>0.3152999999999999</v>
      </c>
      <c r="T8" s="105">
        <f aca="true" t="shared" si="13" ref="T8:T25">M8-Q8</f>
        <v>1289.27</v>
      </c>
      <c r="U8" s="105">
        <f aca="true" t="shared" si="14" ref="U8:U25">N8-R8</f>
        <v>1169.75</v>
      </c>
      <c r="V8" s="104">
        <f aca="true" t="shared" si="15" ref="V8:V25">ROUND(T8/U8,4)-1</f>
        <v>0.10220000000000007</v>
      </c>
      <c r="W8" s="93">
        <v>538.9221939999998</v>
      </c>
      <c r="X8" s="93">
        <v>468.11092788385065</v>
      </c>
      <c r="Y8" s="94">
        <f aca="true" t="shared" si="16" ref="Y8:Y25">(W8-X8)/X8</f>
        <v>0.15127026928480306</v>
      </c>
      <c r="Z8" s="94">
        <f aca="true" t="shared" si="17" ref="Z8:Z25">W8/B8</f>
        <v>0.0793906727496622</v>
      </c>
      <c r="AA8" s="93">
        <v>497.08</v>
      </c>
      <c r="AB8" s="93">
        <v>433.4495988838507</v>
      </c>
      <c r="AC8" s="104">
        <f aca="true" t="shared" si="18" ref="AC8:AC25">ROUND(AA8/AB8,4)-1</f>
        <v>0.14680000000000004</v>
      </c>
      <c r="AD8" s="105">
        <f aca="true" t="shared" si="19" ref="AD8:AD13">W8-AA8</f>
        <v>41.84219399999978</v>
      </c>
      <c r="AE8" s="105">
        <f aca="true" t="shared" si="20" ref="AE8:AE13">X8-AB8</f>
        <v>34.66132899999997</v>
      </c>
      <c r="AF8" s="104">
        <f aca="true" t="shared" si="21" ref="AF8:AF13">ROUND(AD8/AE8,4)-1</f>
        <v>0.20720000000000005</v>
      </c>
      <c r="AG8" s="93">
        <v>1134.8</v>
      </c>
      <c r="AH8" s="93">
        <v>1074.8</v>
      </c>
      <c r="AI8" s="94">
        <f aca="true" t="shared" si="22" ref="AI8:AI25">(AG8-AH8)/AH8</f>
        <v>0.05582433941198363</v>
      </c>
      <c r="AJ8" s="94">
        <f aca="true" t="shared" si="23" ref="AJ8:AJ25">AG8/B8</f>
        <v>0.16717169275889332</v>
      </c>
      <c r="AK8" s="93">
        <v>1038.6</v>
      </c>
      <c r="AL8" s="93">
        <v>1009.6</v>
      </c>
      <c r="AM8" s="104">
        <f aca="true" t="shared" si="24" ref="AM8:AM25">ROUND(AK8/AL8,4)-1</f>
        <v>0.028699999999999948</v>
      </c>
      <c r="AN8" s="105">
        <f aca="true" t="shared" si="25" ref="AN8:AN25">AG8-AK8</f>
        <v>96.20000000000005</v>
      </c>
      <c r="AO8" s="105">
        <f aca="true" t="shared" si="26" ref="AO8:AO25">AH8-AL8</f>
        <v>65.19999999999993</v>
      </c>
      <c r="AP8" s="104">
        <f aca="true" t="shared" si="27" ref="AP8:AP25">ROUND(AN8/AO8,4)-1</f>
        <v>0.47550000000000003</v>
      </c>
      <c r="AQ8" s="115">
        <v>4.83</v>
      </c>
      <c r="AR8" s="113">
        <v>26.7</v>
      </c>
      <c r="AS8" s="94">
        <f aca="true" t="shared" si="28" ref="AS8:AS25">(AQ8-AR8)/AR8</f>
        <v>-0.8191011235955056</v>
      </c>
      <c r="AT8" s="94">
        <f aca="true" t="shared" si="29" ref="AT8:AT25">AQ8/B8</f>
        <v>0.0007115256221584903</v>
      </c>
      <c r="AU8" s="114">
        <v>4.68</v>
      </c>
      <c r="AV8" s="114">
        <v>24.64</v>
      </c>
      <c r="AW8" s="104">
        <f aca="true" t="shared" si="30" ref="AW8:AW25">ROUND(AU8/AV8,4)-1</f>
        <v>-0.8101</v>
      </c>
      <c r="AX8" s="105">
        <f aca="true" t="shared" si="31" ref="AX8:AX25">AQ8-AU8</f>
        <v>0.15000000000000036</v>
      </c>
      <c r="AY8" s="105">
        <f aca="true" t="shared" si="32" ref="AY8:AY25">AR8-AV8</f>
        <v>2.0599999999999987</v>
      </c>
      <c r="AZ8" s="104">
        <f aca="true" t="shared" si="33" ref="AZ8:AZ25">ROUND(AX8/AY8,4)-1</f>
        <v>-0.9272</v>
      </c>
      <c r="BA8" s="118">
        <v>105.412829</v>
      </c>
      <c r="BB8" s="118">
        <v>189.568473</v>
      </c>
      <c r="BC8" s="94">
        <f aca="true" t="shared" si="34" ref="BC8:BC25">(BA8-BB8)/BB8</f>
        <v>-0.4439326997163711</v>
      </c>
      <c r="BD8" s="94">
        <f aca="true" t="shared" si="35" ref="BD8:BD25">BA8/B8</f>
        <v>0.015528763713811913</v>
      </c>
      <c r="BE8" s="93">
        <v>73.243717</v>
      </c>
      <c r="BF8" s="93">
        <v>119.501729</v>
      </c>
      <c r="BG8" s="104">
        <f aca="true" t="shared" si="36" ref="BG8:BG25">ROUND(BE8/BF8,4)-1</f>
        <v>-0.3871</v>
      </c>
      <c r="BH8" s="105">
        <f aca="true" t="shared" si="37" ref="BH8:BH25">BA8-BE8</f>
        <v>32.169112</v>
      </c>
      <c r="BI8" s="105">
        <f aca="true" t="shared" si="38" ref="BI8:BI25">BB8-BF8</f>
        <v>70.06674400000001</v>
      </c>
      <c r="BJ8" s="104">
        <f aca="true" t="shared" si="39" ref="BJ8:BJ25">ROUND(BH8/BI8,4)-1</f>
        <v>-0.5408999999999999</v>
      </c>
      <c r="BK8" s="119">
        <v>70.4</v>
      </c>
      <c r="BL8" s="119">
        <v>189.21</v>
      </c>
      <c r="BM8" s="94">
        <f aca="true" t="shared" si="40" ref="BM8:BM25">(BK8-BL8)/BL8</f>
        <v>-0.6279266423550552</v>
      </c>
      <c r="BN8" s="94">
        <f aca="true" t="shared" si="41" ref="BN8:BN25">BK8/B8</f>
        <v>0.010370891055891868</v>
      </c>
      <c r="BO8" s="93">
        <v>59.68000000000001</v>
      </c>
      <c r="BP8" s="93">
        <v>177.54000000000002</v>
      </c>
      <c r="BQ8" s="104">
        <f aca="true" t="shared" si="42" ref="BQ8:BQ25">ROUND(BO8/BP8,4)-1</f>
        <v>-0.6638999999999999</v>
      </c>
      <c r="BR8" s="105">
        <f aca="true" t="shared" si="43" ref="BR8:BR25">BK8-BO8</f>
        <v>10.719999999999999</v>
      </c>
      <c r="BS8" s="105">
        <f aca="true" t="shared" si="44" ref="BS8:BS25">BL8-BP8</f>
        <v>11.669999999999987</v>
      </c>
      <c r="BT8" s="104">
        <f aca="true" t="shared" si="45" ref="BT8:BT25">ROUND(BR8/BS8,4)-1</f>
        <v>-0.08140000000000003</v>
      </c>
      <c r="BU8" s="93">
        <v>28.32598499999999</v>
      </c>
      <c r="BV8" s="93">
        <v>0</v>
      </c>
      <c r="BW8" s="94" t="e">
        <f aca="true" t="shared" si="46" ref="BW8:BW25">(BU8-BV8)/BV8</f>
        <v>#DIV/0!</v>
      </c>
      <c r="BX8" s="94">
        <f aca="true" t="shared" si="47" ref="BX8:BX25">BU8/B8</f>
        <v>0.0041728083023554975</v>
      </c>
      <c r="BY8" s="93">
        <v>27.61008499999999</v>
      </c>
      <c r="BZ8" s="93">
        <v>0</v>
      </c>
      <c r="CA8" s="104" t="e">
        <f aca="true" t="shared" si="48" ref="CA8:CA25">ROUND(BY8/BZ8,4)-1</f>
        <v>#DIV/0!</v>
      </c>
      <c r="CB8" s="105">
        <f aca="true" t="shared" si="49" ref="CB8:CB25">BU8-BY8</f>
        <v>0.7158999999999978</v>
      </c>
      <c r="CC8" s="105">
        <f aca="true" t="shared" si="50" ref="CC8:CC25">BV8-BZ8</f>
        <v>0</v>
      </c>
      <c r="CD8" s="104" t="e">
        <f aca="true" t="shared" si="51" ref="CD8:CD25">ROUND(CB8/CC8,4)-1</f>
        <v>#DIV/0!</v>
      </c>
      <c r="CE8" s="93">
        <v>0</v>
      </c>
      <c r="CF8" s="93">
        <v>0</v>
      </c>
      <c r="CG8" s="94" t="e">
        <f aca="true" t="shared" si="52" ref="CG8:CG25">(CE8-CF8)/CF8</f>
        <v>#DIV/0!</v>
      </c>
      <c r="CH8" s="94">
        <f aca="true" t="shared" si="53" ref="CH8:CH25">CE8/B8</f>
        <v>0</v>
      </c>
      <c r="CI8" s="93">
        <v>0</v>
      </c>
      <c r="CJ8" s="93">
        <v>0</v>
      </c>
      <c r="CK8" s="104" t="e">
        <f aca="true" t="shared" si="54" ref="CK8:CK25">ROUND(CI8/CJ8,4)-1</f>
        <v>#DIV/0!</v>
      </c>
      <c r="CL8" s="105">
        <f aca="true" t="shared" si="55" ref="CL8:CL25">CE8-CI8</f>
        <v>0</v>
      </c>
      <c r="CM8" s="105">
        <f aca="true" t="shared" si="56" ref="CM8:CM25">CF8-CJ8</f>
        <v>0</v>
      </c>
      <c r="CN8" s="104" t="e">
        <f aca="true" t="shared" si="57" ref="CN8:CN25">ROUND(CL8/CM8,4)-1</f>
        <v>#DIV/0!</v>
      </c>
      <c r="CO8" s="127">
        <v>338.31</v>
      </c>
      <c r="CP8" s="127">
        <v>342.68</v>
      </c>
      <c r="CQ8" s="94">
        <f aca="true" t="shared" si="58" ref="CQ8:CQ25">(CO8-CP8)/CP8</f>
        <v>-0.012752422084743798</v>
      </c>
      <c r="CR8" s="94">
        <f aca="true" t="shared" si="59" ref="CR8:CR25">CO8/B8</f>
        <v>0.0498377294477099</v>
      </c>
      <c r="CS8" s="93">
        <v>287.07</v>
      </c>
      <c r="CT8" s="93">
        <v>270.88</v>
      </c>
      <c r="CU8" s="104">
        <f aca="true" t="shared" si="60" ref="CU8:CU25">ROUND(CS8/CT8,4)-1</f>
        <v>0.059800000000000075</v>
      </c>
      <c r="CV8" s="105">
        <f aca="true" t="shared" si="61" ref="CV8:CV25">CO8-CS8</f>
        <v>51.24000000000001</v>
      </c>
      <c r="CW8" s="105">
        <f aca="true" t="shared" si="62" ref="CW8:CW25">CP8-CT8</f>
        <v>71.80000000000001</v>
      </c>
      <c r="CX8" s="104">
        <f aca="true" t="shared" si="63" ref="CX8:CX25">ROUND(CV8/CW8,4)-1</f>
        <v>-0.2864</v>
      </c>
      <c r="CY8" s="93">
        <v>325.6244</v>
      </c>
      <c r="CZ8" s="93">
        <v>283.99</v>
      </c>
      <c r="DA8" s="94">
        <f aca="true" t="shared" si="64" ref="DA8:DA25">(CY8-CZ8)/CZ8</f>
        <v>0.14660516215359684</v>
      </c>
      <c r="DB8" s="94">
        <f aca="true" t="shared" si="65" ref="DB8:DB25">CY8/B8</f>
        <v>0.047968965590059025</v>
      </c>
      <c r="DC8" s="93">
        <v>211.4828</v>
      </c>
      <c r="DD8" s="93">
        <v>171.28000000000003</v>
      </c>
      <c r="DE8" s="104">
        <f aca="true" t="shared" si="66" ref="DE8:DE13">ROUND(DC8/DD8,4)-1</f>
        <v>0.2346999999999999</v>
      </c>
      <c r="DF8" s="105">
        <f aca="true" t="shared" si="67" ref="DF8:DF13">CY8-DC8</f>
        <v>114.14159999999998</v>
      </c>
      <c r="DG8" s="105">
        <f aca="true" t="shared" si="68" ref="DG8:DG13">CZ8-DD8</f>
        <v>112.70999999999998</v>
      </c>
      <c r="DH8" s="104">
        <f aca="true" t="shared" si="69" ref="DH8:DH13">ROUND(DF8/DG8,4)-1</f>
        <v>0.012699999999999934</v>
      </c>
      <c r="DI8" s="129">
        <v>0</v>
      </c>
      <c r="DJ8" s="129">
        <v>0</v>
      </c>
      <c r="DK8" s="94" t="e">
        <f aca="true" t="shared" si="70" ref="DK8:DK25">(DI8-DJ8)/DJ8</f>
        <v>#DIV/0!</v>
      </c>
      <c r="DL8" s="94">
        <f aca="true" t="shared" si="71" ref="DL8:DL25">DI8/B8</f>
        <v>0</v>
      </c>
      <c r="DM8" s="93">
        <v>0</v>
      </c>
      <c r="DN8" s="93">
        <v>0</v>
      </c>
      <c r="DO8" s="104" t="e">
        <f aca="true" t="shared" si="72" ref="DO8:DO25">ROUND(DM8/DN8,4)-1</f>
        <v>#DIV/0!</v>
      </c>
      <c r="DP8" s="105">
        <f aca="true" t="shared" si="73" ref="DP8:DP25">DI8-DM8</f>
        <v>0</v>
      </c>
      <c r="DQ8" s="105">
        <f aca="true" t="shared" si="74" ref="DQ8:DQ25">DJ8-DN8</f>
        <v>0</v>
      </c>
      <c r="DR8" s="104" t="e">
        <f aca="true" t="shared" si="75" ref="DR8:DR25">ROUND(DP8/DQ8,4)-1</f>
        <v>#DIV/0!</v>
      </c>
      <c r="DS8" s="134"/>
      <c r="DT8" s="135"/>
      <c r="DU8" s="132" t="e">
        <f aca="true" t="shared" si="76" ref="DU8:DU25">(DS8-DT8)/DT8</f>
        <v>#DIV/0!</v>
      </c>
      <c r="DV8" s="94">
        <f aca="true" t="shared" si="77" ref="DV8:DV25">DS8/B8</f>
        <v>0</v>
      </c>
      <c r="DW8" s="133"/>
      <c r="DX8" s="133"/>
      <c r="DY8" s="104" t="e">
        <f aca="true" t="shared" si="78" ref="DY8:DY25">ROUND(DW8/DX8,4)-1</f>
        <v>#DIV/0!</v>
      </c>
      <c r="DZ8" s="133">
        <f aca="true" t="shared" si="79" ref="DZ8:DZ25">DS8-DW8</f>
        <v>0</v>
      </c>
      <c r="EA8" s="141">
        <f aca="true" t="shared" si="80" ref="EA8:EA25">DT8-DX8</f>
        <v>0</v>
      </c>
      <c r="EB8" s="104" t="e">
        <f aca="true" t="shared" si="81" ref="EB8:EB25">ROUND(DZ8/EA8,4)-1</f>
        <v>#DIV/0!</v>
      </c>
      <c r="EC8" s="144"/>
      <c r="ED8" s="145"/>
      <c r="EE8" s="94" t="e">
        <f aca="true" t="shared" si="82" ref="EE8:EE25">(EC8-ED8)/ED8</f>
        <v>#DIV/0!</v>
      </c>
      <c r="EF8" s="94">
        <f aca="true" t="shared" si="83" ref="EF8:EF25">EC8/B8</f>
        <v>0</v>
      </c>
      <c r="EG8" s="93"/>
      <c r="EH8" s="93"/>
      <c r="EI8" s="104" t="e">
        <f aca="true" t="shared" si="84" ref="EI8:EI25">ROUND(EG8/EH8,4)-1</f>
        <v>#DIV/0!</v>
      </c>
      <c r="EJ8" s="105">
        <f aca="true" t="shared" si="85" ref="EJ8:EJ25">EC8-EG8</f>
        <v>0</v>
      </c>
      <c r="EK8" s="105">
        <f aca="true" t="shared" si="86" ref="EK8:EK25">ED8-EH8</f>
        <v>0</v>
      </c>
      <c r="EL8" s="104" t="e">
        <f aca="true" t="shared" si="87" ref="EL8:EL25">ROUND(EJ8/EK8,4)-1</f>
        <v>#DIV/0!</v>
      </c>
      <c r="EM8" s="93"/>
      <c r="EN8" s="93"/>
      <c r="EO8" s="94" t="e">
        <f aca="true" t="shared" si="88" ref="EO8:EO25">ROUND(EM8/EN8,4)-1</f>
        <v>#DIV/0!</v>
      </c>
      <c r="EP8" s="94">
        <f aca="true" t="shared" si="89" ref="EP8:EP25">EM8/B8</f>
        <v>0</v>
      </c>
      <c r="EQ8" s="93"/>
      <c r="ER8" s="93"/>
      <c r="ES8" s="104" t="e">
        <f aca="true" t="shared" si="90" ref="ES8:ES25">ROUND(EQ8/ER8,4)-1</f>
        <v>#DIV/0!</v>
      </c>
      <c r="ET8" s="105">
        <f aca="true" t="shared" si="91" ref="ET8:ET25">EM8-EQ8</f>
        <v>0</v>
      </c>
      <c r="EU8" s="105">
        <f aca="true" t="shared" si="92" ref="EU8:EU25">EN8-ER8</f>
        <v>0</v>
      </c>
      <c r="EV8" s="104" t="e">
        <f aca="true" t="shared" si="93" ref="EV8:EV25">ROUND(ET8/EU8,4)-1</f>
        <v>#DIV/0!</v>
      </c>
      <c r="EW8" s="146">
        <v>274.0051905660377</v>
      </c>
      <c r="EX8" s="139">
        <v>303.7271179999999</v>
      </c>
      <c r="EY8" s="94">
        <f aca="true" t="shared" si="94" ref="EY8:EY25">ROUND(EW8/EX8,4)-1</f>
        <v>-0.09789999999999999</v>
      </c>
      <c r="EZ8" s="94">
        <f aca="true" t="shared" si="95" ref="EZ8:EZ25">EW8/B8</f>
        <v>0.04036474403564299</v>
      </c>
      <c r="FA8" s="149">
        <v>92.88305943396219</v>
      </c>
      <c r="FB8" s="148">
        <v>116.2933059999999</v>
      </c>
      <c r="FC8" s="104">
        <f aca="true" t="shared" si="96" ref="FC8:FC25">ROUND(FA8/FB8,4)-1</f>
        <v>-0.20130000000000003</v>
      </c>
      <c r="FD8" s="105">
        <f aca="true" t="shared" si="97" ref="FD8:FD25">EW8-FA8</f>
        <v>181.1221311320755</v>
      </c>
      <c r="FE8" s="105">
        <f aca="true" t="shared" si="98" ref="FE8:FE25">EX8-FB8</f>
        <v>187.433812</v>
      </c>
      <c r="FF8" s="104">
        <f aca="true" t="shared" si="99" ref="FF8:FF25">ROUND(FD8/FE8,4)-1</f>
        <v>-0.03369999999999995</v>
      </c>
      <c r="FG8" s="93"/>
      <c r="FH8" s="93"/>
      <c r="FI8" s="94" t="e">
        <f aca="true" t="shared" si="100" ref="FI8:FI25">ROUND(FG8/FH8,4)-1</f>
        <v>#DIV/0!</v>
      </c>
      <c r="FJ8" s="94">
        <f aca="true" t="shared" si="101" ref="FJ8:FJ25">FG8/B8</f>
        <v>0</v>
      </c>
      <c r="FK8" s="93"/>
      <c r="FL8" s="93"/>
      <c r="FM8" s="104" t="e">
        <f aca="true" t="shared" si="102" ref="FM8:FM25">ROUND(FK8/FL8,4)-1</f>
        <v>#DIV/0!</v>
      </c>
      <c r="FN8" s="105">
        <f aca="true" t="shared" si="103" ref="FN8:FN25">FG8-FK8</f>
        <v>0</v>
      </c>
      <c r="FO8" s="105">
        <f aca="true" t="shared" si="104" ref="FO8:FO25">FH8-FL8</f>
        <v>0</v>
      </c>
      <c r="FP8" s="104" t="e">
        <f aca="true" t="shared" si="105" ref="FP8:FP25">ROUND(FN8/FO8,4)-1</f>
        <v>#DIV/0!</v>
      </c>
      <c r="FQ8" s="161"/>
      <c r="FR8" s="161">
        <v>0</v>
      </c>
      <c r="FS8" s="94" t="e">
        <f aca="true" t="shared" si="106" ref="FS8:FS25">ROUND(FQ8/FR8,4)-1</f>
        <v>#DIV/0!</v>
      </c>
      <c r="FT8" s="94">
        <f aca="true" t="shared" si="107" ref="FT8:FT25">FQ8/B8</f>
        <v>0</v>
      </c>
      <c r="FU8" s="164"/>
      <c r="FV8" s="164">
        <v>0</v>
      </c>
      <c r="FW8" s="104" t="e">
        <f aca="true" t="shared" si="108" ref="FW8:FW25">ROUND(FU8/FV8,4)-1</f>
        <v>#DIV/0!</v>
      </c>
      <c r="FX8" s="105">
        <f aca="true" t="shared" si="109" ref="FX8:FX25">FQ8-FU8</f>
        <v>0</v>
      </c>
      <c r="FY8" s="105">
        <f aca="true" t="shared" si="110" ref="FY8:FY25">FR8-FV8</f>
        <v>0</v>
      </c>
      <c r="FZ8" s="104" t="e">
        <f aca="true" t="shared" si="111" ref="FZ8:FZ25">ROUND(FX8/FY8,4)-1</f>
        <v>#DIV/0!</v>
      </c>
    </row>
    <row r="9" spans="1:182" s="74" customFormat="1" ht="36" customHeight="1">
      <c r="A9" s="95" t="s">
        <v>87</v>
      </c>
      <c r="B9" s="92">
        <f t="shared" si="6"/>
        <v>6237.202227679244</v>
      </c>
      <c r="C9" s="93">
        <f t="shared" si="7"/>
        <v>6295.360823627305</v>
      </c>
      <c r="D9" s="94">
        <f t="shared" si="0"/>
        <v>-0.009238326059053526</v>
      </c>
      <c r="E9" s="94">
        <f t="shared" si="1"/>
        <v>-0.0017</v>
      </c>
      <c r="F9" s="94">
        <f t="shared" si="2"/>
        <v>0.03901174417117321</v>
      </c>
      <c r="G9" s="93">
        <f t="shared" si="8"/>
        <v>4523.329862</v>
      </c>
      <c r="H9" s="93">
        <f t="shared" si="9"/>
        <v>4202.850383627305</v>
      </c>
      <c r="I9" s="104">
        <f t="shared" si="3"/>
        <v>0.07630000000000003</v>
      </c>
      <c r="J9" s="105">
        <f t="shared" si="4"/>
        <v>1713.8723656792445</v>
      </c>
      <c r="K9" s="105">
        <f t="shared" si="4"/>
        <v>2092.51044</v>
      </c>
      <c r="L9" s="104">
        <f t="shared" si="10"/>
        <v>-0.18089999999999995</v>
      </c>
      <c r="M9" s="107">
        <v>2545.69</v>
      </c>
      <c r="N9" s="107">
        <v>3554.56</v>
      </c>
      <c r="O9" s="94">
        <f t="shared" si="11"/>
        <v>-0.283824158264314</v>
      </c>
      <c r="P9" s="94">
        <f t="shared" si="12"/>
        <v>0.4081461378152569</v>
      </c>
      <c r="Q9" s="93">
        <v>1879.41</v>
      </c>
      <c r="R9" s="93">
        <v>1690.16</v>
      </c>
      <c r="S9" s="104">
        <f t="shared" si="5"/>
        <v>0.1120000000000001</v>
      </c>
      <c r="T9" s="105">
        <f t="shared" si="13"/>
        <v>666.28</v>
      </c>
      <c r="U9" s="105">
        <f t="shared" si="14"/>
        <v>1864.3999999999999</v>
      </c>
      <c r="V9" s="104">
        <f t="shared" si="15"/>
        <v>-0.6426000000000001</v>
      </c>
      <c r="W9" s="93">
        <v>775.3850069999967</v>
      </c>
      <c r="X9" s="93">
        <v>697.2523246273055</v>
      </c>
      <c r="Y9" s="94">
        <f t="shared" si="16"/>
        <v>0.11205797329460979</v>
      </c>
      <c r="Z9" s="94">
        <f t="shared" si="17"/>
        <v>0.12431615629825492</v>
      </c>
      <c r="AA9" s="93">
        <v>733.22</v>
      </c>
      <c r="AB9" s="93">
        <v>611.8835016273055</v>
      </c>
      <c r="AC9" s="104">
        <f t="shared" si="18"/>
        <v>0.19829999999999992</v>
      </c>
      <c r="AD9" s="105">
        <f t="shared" si="19"/>
        <v>42.16500699999665</v>
      </c>
      <c r="AE9" s="105">
        <f t="shared" si="20"/>
        <v>85.36882300000002</v>
      </c>
      <c r="AF9" s="104">
        <f t="shared" si="21"/>
        <v>-0.5061</v>
      </c>
      <c r="AG9" s="93">
        <v>1076.9</v>
      </c>
      <c r="AH9" s="93">
        <v>1034.4</v>
      </c>
      <c r="AI9" s="94">
        <f t="shared" si="22"/>
        <v>0.041086620262954364</v>
      </c>
      <c r="AJ9" s="94">
        <f t="shared" si="23"/>
        <v>0.17265754110408188</v>
      </c>
      <c r="AK9" s="93">
        <v>973.5</v>
      </c>
      <c r="AL9" s="93">
        <v>978.5</v>
      </c>
      <c r="AM9" s="104">
        <f t="shared" si="24"/>
        <v>-0.005099999999999993</v>
      </c>
      <c r="AN9" s="105">
        <f t="shared" si="25"/>
        <v>103.40000000000009</v>
      </c>
      <c r="AO9" s="105">
        <f t="shared" si="26"/>
        <v>55.90000000000009</v>
      </c>
      <c r="AP9" s="104">
        <f t="shared" si="27"/>
        <v>0.8496999999999999</v>
      </c>
      <c r="AQ9" s="115">
        <v>51.02</v>
      </c>
      <c r="AR9" s="113">
        <v>44.48</v>
      </c>
      <c r="AS9" s="94">
        <f t="shared" si="28"/>
        <v>0.1470323741007194</v>
      </c>
      <c r="AT9" s="94">
        <f t="shared" si="29"/>
        <v>0.008179949621255693</v>
      </c>
      <c r="AU9" s="114">
        <v>29.12</v>
      </c>
      <c r="AV9" s="114">
        <v>29.77</v>
      </c>
      <c r="AW9" s="104">
        <f t="shared" si="30"/>
        <v>-0.02180000000000004</v>
      </c>
      <c r="AX9" s="105">
        <f t="shared" si="31"/>
        <v>21.900000000000002</v>
      </c>
      <c r="AY9" s="105">
        <f t="shared" si="32"/>
        <v>14.710000000000004</v>
      </c>
      <c r="AZ9" s="104">
        <f t="shared" si="33"/>
        <v>0.4887999999999999</v>
      </c>
      <c r="BA9" s="118">
        <v>325.85198199999996</v>
      </c>
      <c r="BB9" s="118">
        <v>344.138499</v>
      </c>
      <c r="BC9" s="94">
        <f t="shared" si="34"/>
        <v>-0.05313708594980551</v>
      </c>
      <c r="BD9" s="94">
        <f t="shared" si="35"/>
        <v>0.05224329276256991</v>
      </c>
      <c r="BE9" s="93">
        <v>297.769612</v>
      </c>
      <c r="BF9" s="93">
        <v>329.426882</v>
      </c>
      <c r="BG9" s="104">
        <f t="shared" si="36"/>
        <v>-0.09609999999999996</v>
      </c>
      <c r="BH9" s="105">
        <f t="shared" si="37"/>
        <v>28.08236999999997</v>
      </c>
      <c r="BI9" s="105">
        <f t="shared" si="38"/>
        <v>14.711617000000047</v>
      </c>
      <c r="BJ9" s="104">
        <f t="shared" si="39"/>
        <v>0.9089</v>
      </c>
      <c r="BK9" s="119">
        <v>38.68</v>
      </c>
      <c r="BL9" s="119">
        <v>85.2</v>
      </c>
      <c r="BM9" s="94">
        <f t="shared" si="40"/>
        <v>-0.5460093896713615</v>
      </c>
      <c r="BN9" s="94">
        <f t="shared" si="41"/>
        <v>0.006201498458451004</v>
      </c>
      <c r="BO9" s="93">
        <v>24.01</v>
      </c>
      <c r="BP9" s="93">
        <v>69.99</v>
      </c>
      <c r="BQ9" s="104">
        <f t="shared" si="42"/>
        <v>-0.657</v>
      </c>
      <c r="BR9" s="105">
        <f t="shared" si="43"/>
        <v>14.670000000000002</v>
      </c>
      <c r="BS9" s="105">
        <f t="shared" si="44"/>
        <v>15.210000000000008</v>
      </c>
      <c r="BT9" s="104">
        <f t="shared" si="45"/>
        <v>-0.035499999999999976</v>
      </c>
      <c r="BU9" s="93"/>
      <c r="BV9" s="93"/>
      <c r="BW9" s="94" t="e">
        <f t="shared" si="46"/>
        <v>#DIV/0!</v>
      </c>
      <c r="BX9" s="94">
        <f t="shared" si="47"/>
        <v>0</v>
      </c>
      <c r="BY9" s="93"/>
      <c r="BZ9" s="93"/>
      <c r="CA9" s="104" t="e">
        <f t="shared" si="48"/>
        <v>#DIV/0!</v>
      </c>
      <c r="CB9" s="105">
        <f t="shared" si="49"/>
        <v>0</v>
      </c>
      <c r="CC9" s="105">
        <f t="shared" si="50"/>
        <v>0</v>
      </c>
      <c r="CD9" s="104" t="e">
        <f t="shared" si="51"/>
        <v>#DIV/0!</v>
      </c>
      <c r="CE9" s="93">
        <v>0</v>
      </c>
      <c r="CF9" s="93">
        <v>0</v>
      </c>
      <c r="CG9" s="94" t="e">
        <f t="shared" si="52"/>
        <v>#DIV/0!</v>
      </c>
      <c r="CH9" s="94">
        <f t="shared" si="53"/>
        <v>0</v>
      </c>
      <c r="CI9" s="93">
        <v>0</v>
      </c>
      <c r="CJ9" s="93">
        <v>0</v>
      </c>
      <c r="CK9" s="104" t="e">
        <f t="shared" si="54"/>
        <v>#DIV/0!</v>
      </c>
      <c r="CL9" s="105">
        <f t="shared" si="55"/>
        <v>0</v>
      </c>
      <c r="CM9" s="105">
        <f t="shared" si="56"/>
        <v>0</v>
      </c>
      <c r="CN9" s="104" t="e">
        <f t="shared" si="57"/>
        <v>#DIV/0!</v>
      </c>
      <c r="CO9" s="127">
        <v>1126.1</v>
      </c>
      <c r="CP9" s="127">
        <v>408.1</v>
      </c>
      <c r="CQ9" s="94">
        <f t="shared" si="58"/>
        <v>1.7593727027689288</v>
      </c>
      <c r="CR9" s="94">
        <f t="shared" si="59"/>
        <v>0.18054569322806813</v>
      </c>
      <c r="CS9" s="93">
        <v>411.79</v>
      </c>
      <c r="CT9" s="93">
        <v>371.05</v>
      </c>
      <c r="CU9" s="104">
        <f t="shared" si="60"/>
        <v>0.1097999999999999</v>
      </c>
      <c r="CV9" s="105">
        <f t="shared" si="61"/>
        <v>714.31</v>
      </c>
      <c r="CW9" s="105">
        <f t="shared" si="62"/>
        <v>37.05000000000001</v>
      </c>
      <c r="CX9" s="104">
        <f t="shared" si="63"/>
        <v>18.2796</v>
      </c>
      <c r="CY9" s="93">
        <v>162.49650000000003</v>
      </c>
      <c r="CZ9" s="93">
        <v>127.22999999999999</v>
      </c>
      <c r="DA9" s="94">
        <f t="shared" si="64"/>
        <v>0.2771869842018395</v>
      </c>
      <c r="DB9" s="94">
        <f t="shared" si="65"/>
        <v>0.02605278682144994</v>
      </c>
      <c r="DC9" s="93">
        <v>153.4617</v>
      </c>
      <c r="DD9" s="93">
        <v>122.07</v>
      </c>
      <c r="DE9" s="104">
        <f t="shared" si="66"/>
        <v>0.2572000000000001</v>
      </c>
      <c r="DF9" s="105">
        <f t="shared" si="67"/>
        <v>9.034800000000018</v>
      </c>
      <c r="DG9" s="105">
        <f t="shared" si="68"/>
        <v>5.159999999999997</v>
      </c>
      <c r="DH9" s="104">
        <f t="shared" si="69"/>
        <v>0.7508999999999999</v>
      </c>
      <c r="DI9" s="129">
        <v>0</v>
      </c>
      <c r="DJ9" s="129">
        <v>0</v>
      </c>
      <c r="DK9" s="94" t="e">
        <f t="shared" si="70"/>
        <v>#DIV/0!</v>
      </c>
      <c r="DL9" s="94">
        <f t="shared" si="71"/>
        <v>0</v>
      </c>
      <c r="DM9" s="93">
        <v>0</v>
      </c>
      <c r="DN9" s="93">
        <v>0</v>
      </c>
      <c r="DO9" s="104" t="e">
        <f t="shared" si="72"/>
        <v>#DIV/0!</v>
      </c>
      <c r="DP9" s="105">
        <f t="shared" si="73"/>
        <v>0</v>
      </c>
      <c r="DQ9" s="105">
        <f t="shared" si="74"/>
        <v>0</v>
      </c>
      <c r="DR9" s="104" t="e">
        <f t="shared" si="75"/>
        <v>#DIV/0!</v>
      </c>
      <c r="DS9" s="136"/>
      <c r="DT9" s="137"/>
      <c r="DU9" s="132" t="e">
        <f t="shared" si="76"/>
        <v>#DIV/0!</v>
      </c>
      <c r="DV9" s="94">
        <f t="shared" si="77"/>
        <v>0</v>
      </c>
      <c r="DW9" s="133"/>
      <c r="DX9" s="133"/>
      <c r="DY9" s="104" t="e">
        <f t="shared" si="78"/>
        <v>#DIV/0!</v>
      </c>
      <c r="DZ9" s="133">
        <f t="shared" si="79"/>
        <v>0</v>
      </c>
      <c r="EA9" s="141">
        <f t="shared" si="80"/>
        <v>0</v>
      </c>
      <c r="EB9" s="104" t="e">
        <f t="shared" si="81"/>
        <v>#DIV/0!</v>
      </c>
      <c r="EC9" s="138"/>
      <c r="ED9" s="93"/>
      <c r="EE9" s="94" t="e">
        <f t="shared" si="82"/>
        <v>#DIV/0!</v>
      </c>
      <c r="EF9" s="94">
        <f t="shared" si="83"/>
        <v>0</v>
      </c>
      <c r="EG9" s="93"/>
      <c r="EH9" s="93"/>
      <c r="EI9" s="104" t="e">
        <f t="shared" si="84"/>
        <v>#DIV/0!</v>
      </c>
      <c r="EJ9" s="105">
        <f t="shared" si="85"/>
        <v>0</v>
      </c>
      <c r="EK9" s="105">
        <f t="shared" si="86"/>
        <v>0</v>
      </c>
      <c r="EL9" s="104" t="e">
        <f t="shared" si="87"/>
        <v>#DIV/0!</v>
      </c>
      <c r="EM9" s="93"/>
      <c r="EN9" s="93"/>
      <c r="EO9" s="94" t="e">
        <f t="shared" si="88"/>
        <v>#DIV/0!</v>
      </c>
      <c r="EP9" s="94">
        <f t="shared" si="89"/>
        <v>0</v>
      </c>
      <c r="EQ9" s="93"/>
      <c r="ER9" s="93"/>
      <c r="ES9" s="104" t="e">
        <f t="shared" si="90"/>
        <v>#DIV/0!</v>
      </c>
      <c r="ET9" s="105">
        <f t="shared" si="91"/>
        <v>0</v>
      </c>
      <c r="EU9" s="105">
        <f t="shared" si="92"/>
        <v>0</v>
      </c>
      <c r="EV9" s="104" t="e">
        <f t="shared" si="93"/>
        <v>#DIV/0!</v>
      </c>
      <c r="EW9" s="150">
        <v>135.078738679245</v>
      </c>
      <c r="EX9" s="139"/>
      <c r="EY9" s="94" t="e">
        <f t="shared" si="94"/>
        <v>#DIV/0!</v>
      </c>
      <c r="EZ9" s="94">
        <f t="shared" si="95"/>
        <v>0.021656943890611267</v>
      </c>
      <c r="FA9" s="151">
        <v>21.0485499999999</v>
      </c>
      <c r="FB9" s="152"/>
      <c r="FC9" s="104" t="e">
        <f t="shared" si="96"/>
        <v>#DIV/0!</v>
      </c>
      <c r="FD9" s="105">
        <f t="shared" si="97"/>
        <v>114.0301886792451</v>
      </c>
      <c r="FE9" s="105">
        <f t="shared" si="98"/>
        <v>0</v>
      </c>
      <c r="FF9" s="104" t="e">
        <f t="shared" si="99"/>
        <v>#DIV/0!</v>
      </c>
      <c r="FG9" s="93"/>
      <c r="FH9" s="93"/>
      <c r="FI9" s="94" t="e">
        <f t="shared" si="100"/>
        <v>#DIV/0!</v>
      </c>
      <c r="FJ9" s="94">
        <f t="shared" si="101"/>
        <v>0</v>
      </c>
      <c r="FK9" s="93"/>
      <c r="FL9" s="93"/>
      <c r="FM9" s="104" t="e">
        <f t="shared" si="102"/>
        <v>#DIV/0!</v>
      </c>
      <c r="FN9" s="105">
        <f t="shared" si="103"/>
        <v>0</v>
      </c>
      <c r="FO9" s="105">
        <f t="shared" si="104"/>
        <v>0</v>
      </c>
      <c r="FP9" s="104" t="e">
        <f t="shared" si="105"/>
        <v>#DIV/0!</v>
      </c>
      <c r="FQ9" s="161"/>
      <c r="FR9" s="161"/>
      <c r="FS9" s="94" t="e">
        <f t="shared" si="106"/>
        <v>#DIV/0!</v>
      </c>
      <c r="FT9" s="94">
        <f t="shared" si="107"/>
        <v>0</v>
      </c>
      <c r="FU9" s="164"/>
      <c r="FV9" s="164"/>
      <c r="FW9" s="104" t="e">
        <f t="shared" si="108"/>
        <v>#DIV/0!</v>
      </c>
      <c r="FX9" s="105">
        <f t="shared" si="109"/>
        <v>0</v>
      </c>
      <c r="FY9" s="105">
        <f t="shared" si="110"/>
        <v>0</v>
      </c>
      <c r="FZ9" s="104" t="e">
        <f t="shared" si="111"/>
        <v>#DIV/0!</v>
      </c>
    </row>
    <row r="10" spans="1:182" s="74" customFormat="1" ht="36" customHeight="1">
      <c r="A10" s="95" t="s">
        <v>88</v>
      </c>
      <c r="B10" s="92">
        <f t="shared" si="6"/>
        <v>5360.981969999995</v>
      </c>
      <c r="C10" s="93">
        <f t="shared" si="7"/>
        <v>5007.748760245764</v>
      </c>
      <c r="D10" s="94">
        <f t="shared" si="0"/>
        <v>0.07053732658443027</v>
      </c>
      <c r="E10" s="94">
        <f t="shared" si="1"/>
        <v>0.0104</v>
      </c>
      <c r="F10" s="94">
        <f t="shared" si="2"/>
        <v>0.03353126121064217</v>
      </c>
      <c r="G10" s="93">
        <f t="shared" si="8"/>
        <v>3183.2607929999995</v>
      </c>
      <c r="H10" s="93">
        <f t="shared" si="9"/>
        <v>3019.777867245775</v>
      </c>
      <c r="I10" s="104">
        <f t="shared" si="3"/>
        <v>0.05410000000000004</v>
      </c>
      <c r="J10" s="105">
        <f t="shared" si="4"/>
        <v>2177.721176999996</v>
      </c>
      <c r="K10" s="105">
        <f t="shared" si="4"/>
        <v>1987.9708929999892</v>
      </c>
      <c r="L10" s="104">
        <f t="shared" si="10"/>
        <v>0.09539999999999993</v>
      </c>
      <c r="M10" s="107">
        <v>3615.23</v>
      </c>
      <c r="N10" s="107">
        <v>3375.59</v>
      </c>
      <c r="O10" s="94">
        <f t="shared" si="11"/>
        <v>0.07099203398516996</v>
      </c>
      <c r="P10" s="94">
        <f t="shared" si="12"/>
        <v>0.674359664000139</v>
      </c>
      <c r="Q10" s="93">
        <v>1660.01</v>
      </c>
      <c r="R10" s="93">
        <v>1575.63</v>
      </c>
      <c r="S10" s="104">
        <f t="shared" si="5"/>
        <v>0.05360000000000009</v>
      </c>
      <c r="T10" s="105">
        <f t="shared" si="13"/>
        <v>1955.22</v>
      </c>
      <c r="U10" s="105">
        <f t="shared" si="14"/>
        <v>1799.96</v>
      </c>
      <c r="V10" s="104">
        <f t="shared" si="15"/>
        <v>0.08630000000000004</v>
      </c>
      <c r="W10" s="93">
        <v>551.206982999995</v>
      </c>
      <c r="X10" s="93">
        <v>518.1021262457632</v>
      </c>
      <c r="Y10" s="94">
        <f t="shared" si="16"/>
        <v>0.06389639238525041</v>
      </c>
      <c r="Z10" s="94">
        <f t="shared" si="17"/>
        <v>0.10281828703855826</v>
      </c>
      <c r="AA10" s="93">
        <v>486.13</v>
      </c>
      <c r="AB10" s="93">
        <v>439.4196872457742</v>
      </c>
      <c r="AC10" s="104">
        <f t="shared" si="18"/>
        <v>0.10630000000000006</v>
      </c>
      <c r="AD10" s="105">
        <f t="shared" si="19"/>
        <v>65.07698299999504</v>
      </c>
      <c r="AE10" s="105">
        <f t="shared" si="20"/>
        <v>78.68243899998902</v>
      </c>
      <c r="AF10" s="104">
        <f t="shared" si="21"/>
        <v>-0.17290000000000005</v>
      </c>
      <c r="AG10" s="93">
        <v>400</v>
      </c>
      <c r="AH10" s="93">
        <v>357.4</v>
      </c>
      <c r="AI10" s="94">
        <f t="shared" si="22"/>
        <v>0.11919418019026308</v>
      </c>
      <c r="AJ10" s="94">
        <f t="shared" si="23"/>
        <v>0.07461319628351601</v>
      </c>
      <c r="AK10" s="93">
        <v>360.7</v>
      </c>
      <c r="AL10" s="93">
        <v>346.3</v>
      </c>
      <c r="AM10" s="104">
        <f t="shared" si="24"/>
        <v>0.04160000000000008</v>
      </c>
      <c r="AN10" s="105">
        <f t="shared" si="25"/>
        <v>39.30000000000001</v>
      </c>
      <c r="AO10" s="105">
        <f t="shared" si="26"/>
        <v>11.099999999999966</v>
      </c>
      <c r="AP10" s="104">
        <f t="shared" si="27"/>
        <v>2.5405</v>
      </c>
      <c r="AQ10" s="115"/>
      <c r="AR10" s="113">
        <v>0</v>
      </c>
      <c r="AS10" s="94" t="e">
        <f t="shared" si="28"/>
        <v>#DIV/0!</v>
      </c>
      <c r="AT10" s="94">
        <f t="shared" si="29"/>
        <v>0</v>
      </c>
      <c r="AU10" s="114"/>
      <c r="AV10" s="114"/>
      <c r="AW10" s="104" t="e">
        <f t="shared" si="30"/>
        <v>#DIV/0!</v>
      </c>
      <c r="AX10" s="105">
        <f t="shared" si="31"/>
        <v>0</v>
      </c>
      <c r="AY10" s="105">
        <f t="shared" si="32"/>
        <v>0</v>
      </c>
      <c r="AZ10" s="104" t="e">
        <f t="shared" si="33"/>
        <v>#DIV/0!</v>
      </c>
      <c r="BA10" s="118">
        <v>231.207987</v>
      </c>
      <c r="BB10" s="118">
        <v>252.92663399999998</v>
      </c>
      <c r="BC10" s="94">
        <f t="shared" si="34"/>
        <v>-0.08586935530087345</v>
      </c>
      <c r="BD10" s="94">
        <f t="shared" si="35"/>
        <v>0.043127917290869046</v>
      </c>
      <c r="BE10" s="93">
        <v>179.00839299999998</v>
      </c>
      <c r="BF10" s="93">
        <v>190.60818</v>
      </c>
      <c r="BG10" s="104">
        <f t="shared" si="36"/>
        <v>-0.060899999999999954</v>
      </c>
      <c r="BH10" s="105">
        <f t="shared" si="37"/>
        <v>52.19959400000002</v>
      </c>
      <c r="BI10" s="105">
        <f t="shared" si="38"/>
        <v>62.318453999999974</v>
      </c>
      <c r="BJ10" s="104">
        <f t="shared" si="39"/>
        <v>-0.1624</v>
      </c>
      <c r="BK10" s="119">
        <v>55.12</v>
      </c>
      <c r="BL10" s="119">
        <v>56.43</v>
      </c>
      <c r="BM10" s="94">
        <f t="shared" si="40"/>
        <v>-0.023214602161970622</v>
      </c>
      <c r="BN10" s="94">
        <f t="shared" si="41"/>
        <v>0.010281698447868507</v>
      </c>
      <c r="BO10" s="93">
        <v>46.349999999999994</v>
      </c>
      <c r="BP10" s="93">
        <v>44.36</v>
      </c>
      <c r="BQ10" s="104">
        <f t="shared" si="42"/>
        <v>0.04489999999999994</v>
      </c>
      <c r="BR10" s="105">
        <f t="shared" si="43"/>
        <v>8.770000000000003</v>
      </c>
      <c r="BS10" s="105">
        <f t="shared" si="44"/>
        <v>12.07</v>
      </c>
      <c r="BT10" s="104">
        <f t="shared" si="45"/>
        <v>-0.2734</v>
      </c>
      <c r="BU10" s="93"/>
      <c r="BV10" s="93"/>
      <c r="BW10" s="94" t="e">
        <f t="shared" si="46"/>
        <v>#DIV/0!</v>
      </c>
      <c r="BX10" s="94">
        <f t="shared" si="47"/>
        <v>0</v>
      </c>
      <c r="BY10" s="93"/>
      <c r="BZ10" s="93"/>
      <c r="CA10" s="104" t="e">
        <f t="shared" si="48"/>
        <v>#DIV/0!</v>
      </c>
      <c r="CB10" s="105">
        <f t="shared" si="49"/>
        <v>0</v>
      </c>
      <c r="CC10" s="105">
        <f t="shared" si="50"/>
        <v>0</v>
      </c>
      <c r="CD10" s="104" t="e">
        <f t="shared" si="51"/>
        <v>#DIV/0!</v>
      </c>
      <c r="CE10" s="93">
        <v>0</v>
      </c>
      <c r="CF10" s="93">
        <v>0</v>
      </c>
      <c r="CG10" s="94" t="e">
        <f t="shared" si="52"/>
        <v>#DIV/0!</v>
      </c>
      <c r="CH10" s="94">
        <f t="shared" si="53"/>
        <v>0</v>
      </c>
      <c r="CI10" s="93">
        <v>0</v>
      </c>
      <c r="CJ10" s="93">
        <v>0</v>
      </c>
      <c r="CK10" s="104" t="e">
        <f t="shared" si="54"/>
        <v>#DIV/0!</v>
      </c>
      <c r="CL10" s="105">
        <f t="shared" si="55"/>
        <v>0</v>
      </c>
      <c r="CM10" s="105">
        <f t="shared" si="56"/>
        <v>0</v>
      </c>
      <c r="CN10" s="104" t="e">
        <f t="shared" si="57"/>
        <v>#DIV/0!</v>
      </c>
      <c r="CO10" s="127">
        <v>434.22</v>
      </c>
      <c r="CP10" s="127">
        <v>403.76</v>
      </c>
      <c r="CQ10" s="94">
        <f t="shared" si="58"/>
        <v>0.07544085595403219</v>
      </c>
      <c r="CR10" s="94">
        <f t="shared" si="59"/>
        <v>0.08099635522557082</v>
      </c>
      <c r="CS10" s="93">
        <v>381.58</v>
      </c>
      <c r="CT10" s="93">
        <v>382.39</v>
      </c>
      <c r="CU10" s="104">
        <f t="shared" si="60"/>
        <v>-0.0020999999999999908</v>
      </c>
      <c r="CV10" s="105">
        <f t="shared" si="61"/>
        <v>52.64000000000004</v>
      </c>
      <c r="CW10" s="105">
        <f t="shared" si="62"/>
        <v>21.370000000000005</v>
      </c>
      <c r="CX10" s="104">
        <f t="shared" si="63"/>
        <v>1.4632999999999998</v>
      </c>
      <c r="CY10" s="93">
        <v>73.997</v>
      </c>
      <c r="CZ10" s="93">
        <v>43.54</v>
      </c>
      <c r="DA10" s="94">
        <f t="shared" si="64"/>
        <v>0.6995176848874598</v>
      </c>
      <c r="DB10" s="94">
        <f t="shared" si="65"/>
        <v>0.013802881713478337</v>
      </c>
      <c r="DC10" s="93">
        <v>69.4824</v>
      </c>
      <c r="DD10" s="93">
        <v>41.07</v>
      </c>
      <c r="DE10" s="104">
        <f t="shared" si="66"/>
        <v>0.6918</v>
      </c>
      <c r="DF10" s="105">
        <f t="shared" si="67"/>
        <v>4.5146000000000015</v>
      </c>
      <c r="DG10" s="105">
        <f t="shared" si="68"/>
        <v>2.469999999999999</v>
      </c>
      <c r="DH10" s="104">
        <f t="shared" si="69"/>
        <v>0.8278000000000001</v>
      </c>
      <c r="DI10" s="129">
        <v>0</v>
      </c>
      <c r="DJ10" s="129">
        <v>0</v>
      </c>
      <c r="DK10" s="94" t="e">
        <f t="shared" si="70"/>
        <v>#DIV/0!</v>
      </c>
      <c r="DL10" s="94">
        <f t="shared" si="71"/>
        <v>0</v>
      </c>
      <c r="DM10" s="93">
        <v>0</v>
      </c>
      <c r="DN10" s="93">
        <v>0</v>
      </c>
      <c r="DO10" s="104" t="e">
        <f t="shared" si="72"/>
        <v>#DIV/0!</v>
      </c>
      <c r="DP10" s="105">
        <f t="shared" si="73"/>
        <v>0</v>
      </c>
      <c r="DQ10" s="105">
        <f t="shared" si="74"/>
        <v>0</v>
      </c>
      <c r="DR10" s="104" t="e">
        <f t="shared" si="75"/>
        <v>#DIV/0!</v>
      </c>
      <c r="DS10" s="136"/>
      <c r="DT10" s="137"/>
      <c r="DU10" s="132" t="e">
        <f t="shared" si="76"/>
        <v>#DIV/0!</v>
      </c>
      <c r="DV10" s="94">
        <f t="shared" si="77"/>
        <v>0</v>
      </c>
      <c r="DW10" s="138"/>
      <c r="DX10" s="138"/>
      <c r="DY10" s="104" t="e">
        <f t="shared" si="78"/>
        <v>#DIV/0!</v>
      </c>
      <c r="DZ10" s="133">
        <f t="shared" si="79"/>
        <v>0</v>
      </c>
      <c r="EA10" s="141">
        <f t="shared" si="80"/>
        <v>0</v>
      </c>
      <c r="EB10" s="104" t="e">
        <f t="shared" si="81"/>
        <v>#DIV/0!</v>
      </c>
      <c r="EC10" s="138"/>
      <c r="ED10" s="93"/>
      <c r="EE10" s="94" t="e">
        <f t="shared" si="82"/>
        <v>#DIV/0!</v>
      </c>
      <c r="EF10" s="94">
        <f t="shared" si="83"/>
        <v>0</v>
      </c>
      <c r="EG10" s="93"/>
      <c r="EH10" s="93"/>
      <c r="EI10" s="104" t="e">
        <f t="shared" si="84"/>
        <v>#DIV/0!</v>
      </c>
      <c r="EJ10" s="105">
        <f t="shared" si="85"/>
        <v>0</v>
      </c>
      <c r="EK10" s="105">
        <f t="shared" si="86"/>
        <v>0</v>
      </c>
      <c r="EL10" s="104" t="e">
        <f t="shared" si="87"/>
        <v>#DIV/0!</v>
      </c>
      <c r="EM10" s="93"/>
      <c r="EN10" s="93"/>
      <c r="EO10" s="94" t="e">
        <f t="shared" si="88"/>
        <v>#DIV/0!</v>
      </c>
      <c r="EP10" s="94">
        <f t="shared" si="89"/>
        <v>0</v>
      </c>
      <c r="EQ10" s="93"/>
      <c r="ER10" s="93"/>
      <c r="ES10" s="104" t="e">
        <f t="shared" si="90"/>
        <v>#DIV/0!</v>
      </c>
      <c r="ET10" s="105">
        <f t="shared" si="91"/>
        <v>0</v>
      </c>
      <c r="EU10" s="105">
        <f t="shared" si="92"/>
        <v>0</v>
      </c>
      <c r="EV10" s="104" t="e">
        <f t="shared" si="93"/>
        <v>#DIV/0!</v>
      </c>
      <c r="EW10" s="136"/>
      <c r="EX10" s="139"/>
      <c r="EY10" s="94" t="e">
        <f t="shared" si="94"/>
        <v>#DIV/0!</v>
      </c>
      <c r="EZ10" s="94">
        <f t="shared" si="95"/>
        <v>0</v>
      </c>
      <c r="FA10" s="151"/>
      <c r="FB10" s="151"/>
      <c r="FC10" s="104" t="e">
        <f t="shared" si="96"/>
        <v>#DIV/0!</v>
      </c>
      <c r="FD10" s="105">
        <f t="shared" si="97"/>
        <v>0</v>
      </c>
      <c r="FE10" s="105">
        <f t="shared" si="98"/>
        <v>0</v>
      </c>
      <c r="FF10" s="104" t="e">
        <f t="shared" si="99"/>
        <v>#DIV/0!</v>
      </c>
      <c r="FG10" s="93"/>
      <c r="FH10" s="93"/>
      <c r="FI10" s="94" t="e">
        <f t="shared" si="100"/>
        <v>#DIV/0!</v>
      </c>
      <c r="FJ10" s="94">
        <f t="shared" si="101"/>
        <v>0</v>
      </c>
      <c r="FK10" s="93"/>
      <c r="FL10" s="93"/>
      <c r="FM10" s="104" t="e">
        <f t="shared" si="102"/>
        <v>#DIV/0!</v>
      </c>
      <c r="FN10" s="105">
        <f t="shared" si="103"/>
        <v>0</v>
      </c>
      <c r="FO10" s="105">
        <f t="shared" si="104"/>
        <v>0</v>
      </c>
      <c r="FP10" s="104" t="e">
        <f t="shared" si="105"/>
        <v>#DIV/0!</v>
      </c>
      <c r="FQ10" s="161"/>
      <c r="FR10" s="161"/>
      <c r="FS10" s="94" t="e">
        <f t="shared" si="106"/>
        <v>#DIV/0!</v>
      </c>
      <c r="FT10" s="94">
        <f t="shared" si="107"/>
        <v>0</v>
      </c>
      <c r="FU10" s="164"/>
      <c r="FV10" s="164"/>
      <c r="FW10" s="104" t="e">
        <f t="shared" si="108"/>
        <v>#DIV/0!</v>
      </c>
      <c r="FX10" s="105">
        <f t="shared" si="109"/>
        <v>0</v>
      </c>
      <c r="FY10" s="105">
        <f t="shared" si="110"/>
        <v>0</v>
      </c>
      <c r="FZ10" s="104" t="e">
        <f t="shared" si="111"/>
        <v>#DIV/0!</v>
      </c>
    </row>
    <row r="11" spans="1:182" s="74" customFormat="1" ht="36" customHeight="1">
      <c r="A11" s="95" t="s">
        <v>89</v>
      </c>
      <c r="B11" s="92">
        <f t="shared" si="6"/>
        <v>5224.489838056605</v>
      </c>
      <c r="C11" s="93">
        <f t="shared" si="7"/>
        <v>5296.52594666314</v>
      </c>
      <c r="D11" s="94">
        <f t="shared" si="0"/>
        <v>-0.013600633572260398</v>
      </c>
      <c r="E11" s="94">
        <f t="shared" si="1"/>
        <v>-0.0021</v>
      </c>
      <c r="F11" s="94">
        <f t="shared" si="2"/>
        <v>0.0326775457243744</v>
      </c>
      <c r="G11" s="93">
        <f t="shared" si="8"/>
        <v>4028.9527540000004</v>
      </c>
      <c r="H11" s="93">
        <f t="shared" si="9"/>
        <v>3637.55434766314</v>
      </c>
      <c r="I11" s="104">
        <f t="shared" si="3"/>
        <v>0.10759999999999992</v>
      </c>
      <c r="J11" s="105">
        <f t="shared" si="4"/>
        <v>1195.5370840566043</v>
      </c>
      <c r="K11" s="105">
        <f t="shared" si="4"/>
        <v>1658.9715989999995</v>
      </c>
      <c r="L11" s="104">
        <f t="shared" si="10"/>
        <v>-0.2794</v>
      </c>
      <c r="M11" s="107">
        <v>2272.81</v>
      </c>
      <c r="N11" s="107">
        <v>2729.42</v>
      </c>
      <c r="O11" s="94">
        <f t="shared" si="11"/>
        <v>-0.16729195213635137</v>
      </c>
      <c r="P11" s="94">
        <f t="shared" si="12"/>
        <v>0.4350300355537557</v>
      </c>
      <c r="Q11" s="93">
        <v>1450.29</v>
      </c>
      <c r="R11" s="93">
        <v>1313.38</v>
      </c>
      <c r="S11" s="104">
        <f t="shared" si="5"/>
        <v>0.10420000000000007</v>
      </c>
      <c r="T11" s="105">
        <f t="shared" si="13"/>
        <v>822.52</v>
      </c>
      <c r="U11" s="105">
        <f t="shared" si="14"/>
        <v>1416.04</v>
      </c>
      <c r="V11" s="104">
        <f t="shared" si="15"/>
        <v>-0.41910000000000003</v>
      </c>
      <c r="W11" s="93">
        <v>395.75552500000015</v>
      </c>
      <c r="X11" s="93">
        <v>411.75117866313997</v>
      </c>
      <c r="Y11" s="94">
        <f t="shared" si="16"/>
        <v>-0.03884786369057637</v>
      </c>
      <c r="Z11" s="94">
        <f t="shared" si="17"/>
        <v>0.07575008034606734</v>
      </c>
      <c r="AA11" s="93">
        <v>348.49</v>
      </c>
      <c r="AB11" s="93">
        <v>347.82912466314</v>
      </c>
      <c r="AC11" s="104">
        <f t="shared" si="18"/>
        <v>0.0019000000000000128</v>
      </c>
      <c r="AD11" s="105">
        <f t="shared" si="19"/>
        <v>47.26552500000014</v>
      </c>
      <c r="AE11" s="105">
        <f t="shared" si="20"/>
        <v>63.922053999999946</v>
      </c>
      <c r="AF11" s="104">
        <f t="shared" si="21"/>
        <v>-0.26060000000000005</v>
      </c>
      <c r="AG11" s="93">
        <v>1281.9</v>
      </c>
      <c r="AH11" s="93">
        <v>1091.3</v>
      </c>
      <c r="AI11" s="94">
        <f t="shared" si="22"/>
        <v>0.17465408228718057</v>
      </c>
      <c r="AJ11" s="94">
        <f t="shared" si="23"/>
        <v>0.24536366989601394</v>
      </c>
      <c r="AK11" s="93">
        <v>1133.5</v>
      </c>
      <c r="AL11" s="93">
        <v>965.3</v>
      </c>
      <c r="AM11" s="104">
        <f t="shared" si="24"/>
        <v>0.1741999999999999</v>
      </c>
      <c r="AN11" s="105">
        <f t="shared" si="25"/>
        <v>148.4000000000001</v>
      </c>
      <c r="AO11" s="105">
        <f t="shared" si="26"/>
        <v>126</v>
      </c>
      <c r="AP11" s="104">
        <f t="shared" si="27"/>
        <v>0.17779999999999996</v>
      </c>
      <c r="AQ11" s="116">
        <v>80.99</v>
      </c>
      <c r="AR11" s="113">
        <v>73.6</v>
      </c>
      <c r="AS11" s="94">
        <f t="shared" si="28"/>
        <v>0.10040760869565218</v>
      </c>
      <c r="AT11" s="94">
        <f t="shared" si="29"/>
        <v>0.01550199206246834</v>
      </c>
      <c r="AU11" s="114">
        <v>73.05</v>
      </c>
      <c r="AV11" s="114">
        <v>65.82</v>
      </c>
      <c r="AW11" s="104">
        <f t="shared" si="30"/>
        <v>0.1097999999999999</v>
      </c>
      <c r="AX11" s="105">
        <f t="shared" si="31"/>
        <v>7.939999999999998</v>
      </c>
      <c r="AY11" s="105">
        <f t="shared" si="32"/>
        <v>7.780000000000001</v>
      </c>
      <c r="AZ11" s="104">
        <f t="shared" si="33"/>
        <v>0.02059999999999995</v>
      </c>
      <c r="BA11" s="118">
        <v>105.268864</v>
      </c>
      <c r="BB11" s="118">
        <v>115.09476799999999</v>
      </c>
      <c r="BC11" s="94">
        <f t="shared" si="34"/>
        <v>-0.08537229077172297</v>
      </c>
      <c r="BD11" s="94">
        <f t="shared" si="35"/>
        <v>0.02014911833748684</v>
      </c>
      <c r="BE11" s="93">
        <v>99.566204</v>
      </c>
      <c r="BF11" s="93">
        <v>110.435223</v>
      </c>
      <c r="BG11" s="104">
        <f t="shared" si="36"/>
        <v>-0.09840000000000004</v>
      </c>
      <c r="BH11" s="105">
        <f t="shared" si="37"/>
        <v>5.7026599999999945</v>
      </c>
      <c r="BI11" s="105">
        <f t="shared" si="38"/>
        <v>4.659544999999994</v>
      </c>
      <c r="BJ11" s="104">
        <f t="shared" si="39"/>
        <v>0.2239</v>
      </c>
      <c r="BK11" s="119">
        <v>112.76</v>
      </c>
      <c r="BL11" s="119">
        <v>114.62</v>
      </c>
      <c r="BM11" s="94">
        <f t="shared" si="40"/>
        <v>-0.016227534461699524</v>
      </c>
      <c r="BN11" s="94">
        <f t="shared" si="41"/>
        <v>0.021582968575922092</v>
      </c>
      <c r="BO11" s="93">
        <v>92.34</v>
      </c>
      <c r="BP11" s="93">
        <v>104.23</v>
      </c>
      <c r="BQ11" s="104">
        <f t="shared" si="42"/>
        <v>-0.11409999999999998</v>
      </c>
      <c r="BR11" s="105">
        <f t="shared" si="43"/>
        <v>20.42</v>
      </c>
      <c r="BS11" s="105">
        <f t="shared" si="44"/>
        <v>10.39</v>
      </c>
      <c r="BT11" s="104">
        <f t="shared" si="45"/>
        <v>0.9654</v>
      </c>
      <c r="BU11" s="93"/>
      <c r="BV11" s="93"/>
      <c r="BW11" s="94" t="e">
        <f t="shared" si="46"/>
        <v>#DIV/0!</v>
      </c>
      <c r="BX11" s="94">
        <f t="shared" si="47"/>
        <v>0</v>
      </c>
      <c r="BY11" s="93"/>
      <c r="BZ11" s="93"/>
      <c r="CA11" s="104" t="e">
        <f t="shared" si="48"/>
        <v>#DIV/0!</v>
      </c>
      <c r="CB11" s="105">
        <f t="shared" si="49"/>
        <v>0</v>
      </c>
      <c r="CC11" s="105">
        <f t="shared" si="50"/>
        <v>0</v>
      </c>
      <c r="CD11" s="104" t="e">
        <f t="shared" si="51"/>
        <v>#DIV/0!</v>
      </c>
      <c r="CE11" s="93">
        <v>0</v>
      </c>
      <c r="CF11" s="93">
        <v>0</v>
      </c>
      <c r="CG11" s="94" t="e">
        <f t="shared" si="52"/>
        <v>#DIV/0!</v>
      </c>
      <c r="CH11" s="94">
        <f t="shared" si="53"/>
        <v>0</v>
      </c>
      <c r="CI11" s="93">
        <v>0</v>
      </c>
      <c r="CJ11" s="93">
        <v>0</v>
      </c>
      <c r="CK11" s="104" t="e">
        <f t="shared" si="54"/>
        <v>#DIV/0!</v>
      </c>
      <c r="CL11" s="105">
        <f t="shared" si="55"/>
        <v>0</v>
      </c>
      <c r="CM11" s="105">
        <f t="shared" si="56"/>
        <v>0</v>
      </c>
      <c r="CN11" s="104" t="e">
        <f t="shared" si="57"/>
        <v>#DIV/0!</v>
      </c>
      <c r="CO11" s="127">
        <v>618.47</v>
      </c>
      <c r="CP11" s="127">
        <v>672.4</v>
      </c>
      <c r="CQ11" s="94">
        <f t="shared" si="58"/>
        <v>-0.08020523497917899</v>
      </c>
      <c r="CR11" s="94">
        <f t="shared" si="59"/>
        <v>0.1183790224827114</v>
      </c>
      <c r="CS11" s="93">
        <v>599.67</v>
      </c>
      <c r="CT11" s="93">
        <v>645.55</v>
      </c>
      <c r="CU11" s="104">
        <f t="shared" si="60"/>
        <v>-0.07110000000000005</v>
      </c>
      <c r="CV11" s="105">
        <f t="shared" si="61"/>
        <v>18.800000000000068</v>
      </c>
      <c r="CW11" s="105">
        <f t="shared" si="62"/>
        <v>26.850000000000023</v>
      </c>
      <c r="CX11" s="104">
        <f t="shared" si="63"/>
        <v>-0.29979999999999996</v>
      </c>
      <c r="CY11" s="93">
        <v>221.36239999999998</v>
      </c>
      <c r="CZ11" s="93">
        <v>88.33999999999999</v>
      </c>
      <c r="DA11" s="94">
        <f t="shared" si="64"/>
        <v>1.505800316957211</v>
      </c>
      <c r="DB11" s="94">
        <f t="shared" si="65"/>
        <v>0.04237014653326265</v>
      </c>
      <c r="DC11" s="93">
        <v>217.2045</v>
      </c>
      <c r="DD11" s="93">
        <v>85.01</v>
      </c>
      <c r="DE11" s="104">
        <f t="shared" si="66"/>
        <v>1.5550000000000002</v>
      </c>
      <c r="DF11" s="105">
        <f t="shared" si="67"/>
        <v>4.157899999999984</v>
      </c>
      <c r="DG11" s="105">
        <f t="shared" si="68"/>
        <v>3.3299999999999983</v>
      </c>
      <c r="DH11" s="104">
        <f t="shared" si="69"/>
        <v>0.24859999999999993</v>
      </c>
      <c r="DI11" s="129">
        <v>0</v>
      </c>
      <c r="DJ11" s="129">
        <v>0</v>
      </c>
      <c r="DK11" s="94" t="e">
        <f t="shared" si="70"/>
        <v>#DIV/0!</v>
      </c>
      <c r="DL11" s="94">
        <f t="shared" si="71"/>
        <v>0</v>
      </c>
      <c r="DM11" s="93">
        <v>0</v>
      </c>
      <c r="DN11" s="93">
        <v>0</v>
      </c>
      <c r="DO11" s="104" t="e">
        <f t="shared" si="72"/>
        <v>#DIV/0!</v>
      </c>
      <c r="DP11" s="105">
        <f t="shared" si="73"/>
        <v>0</v>
      </c>
      <c r="DQ11" s="105">
        <f t="shared" si="74"/>
        <v>0</v>
      </c>
      <c r="DR11" s="104" t="e">
        <f t="shared" si="75"/>
        <v>#DIV/0!</v>
      </c>
      <c r="DS11" s="134"/>
      <c r="DT11" s="134"/>
      <c r="DU11" s="132" t="e">
        <f t="shared" si="76"/>
        <v>#DIV/0!</v>
      </c>
      <c r="DV11" s="94">
        <f t="shared" si="77"/>
        <v>0</v>
      </c>
      <c r="DW11" s="93"/>
      <c r="DX11" s="93"/>
      <c r="DY11" s="104" t="e">
        <f t="shared" si="78"/>
        <v>#DIV/0!</v>
      </c>
      <c r="DZ11" s="133">
        <f t="shared" si="79"/>
        <v>0</v>
      </c>
      <c r="EA11" s="141">
        <f t="shared" si="80"/>
        <v>0</v>
      </c>
      <c r="EB11" s="104" t="e">
        <f t="shared" si="81"/>
        <v>#DIV/0!</v>
      </c>
      <c r="EC11" s="93"/>
      <c r="ED11" s="93"/>
      <c r="EE11" s="94" t="e">
        <f t="shared" si="82"/>
        <v>#DIV/0!</v>
      </c>
      <c r="EF11" s="94">
        <f t="shared" si="83"/>
        <v>0</v>
      </c>
      <c r="EG11" s="93"/>
      <c r="EH11" s="93"/>
      <c r="EI11" s="104" t="e">
        <f t="shared" si="84"/>
        <v>#DIV/0!</v>
      </c>
      <c r="EJ11" s="105">
        <f t="shared" si="85"/>
        <v>0</v>
      </c>
      <c r="EK11" s="105">
        <f t="shared" si="86"/>
        <v>0</v>
      </c>
      <c r="EL11" s="104" t="e">
        <f t="shared" si="87"/>
        <v>#DIV/0!</v>
      </c>
      <c r="EM11" s="93"/>
      <c r="EN11" s="93"/>
      <c r="EO11" s="94" t="e">
        <f t="shared" si="88"/>
        <v>#DIV/0!</v>
      </c>
      <c r="EP11" s="94">
        <f t="shared" si="89"/>
        <v>0</v>
      </c>
      <c r="EQ11" s="93"/>
      <c r="ER11" s="93"/>
      <c r="ES11" s="104" t="e">
        <f t="shared" si="90"/>
        <v>#DIV/0!</v>
      </c>
      <c r="ET11" s="105">
        <f t="shared" si="91"/>
        <v>0</v>
      </c>
      <c r="EU11" s="105">
        <f t="shared" si="92"/>
        <v>0</v>
      </c>
      <c r="EV11" s="104" t="e">
        <f t="shared" si="93"/>
        <v>#DIV/0!</v>
      </c>
      <c r="EW11" s="134">
        <v>135.173049056604</v>
      </c>
      <c r="EX11" s="139"/>
      <c r="EY11" s="94" t="e">
        <f t="shared" si="94"/>
        <v>#DIV/0!</v>
      </c>
      <c r="EZ11" s="94">
        <f t="shared" si="95"/>
        <v>0.025872966212311627</v>
      </c>
      <c r="FA11" s="151">
        <v>14.84205</v>
      </c>
      <c r="FB11" s="151"/>
      <c r="FC11" s="104" t="e">
        <f t="shared" si="96"/>
        <v>#DIV/0!</v>
      </c>
      <c r="FD11" s="105">
        <f t="shared" si="97"/>
        <v>120.33099905660399</v>
      </c>
      <c r="FE11" s="105">
        <f t="shared" si="98"/>
        <v>0</v>
      </c>
      <c r="FF11" s="104" t="e">
        <f t="shared" si="99"/>
        <v>#DIV/0!</v>
      </c>
      <c r="FG11" s="93"/>
      <c r="FH11" s="93"/>
      <c r="FI11" s="94" t="e">
        <f t="shared" si="100"/>
        <v>#DIV/0!</v>
      </c>
      <c r="FJ11" s="94">
        <f t="shared" si="101"/>
        <v>0</v>
      </c>
      <c r="FK11" s="93"/>
      <c r="FL11" s="93"/>
      <c r="FM11" s="104" t="e">
        <f t="shared" si="102"/>
        <v>#DIV/0!</v>
      </c>
      <c r="FN11" s="105">
        <f t="shared" si="103"/>
        <v>0</v>
      </c>
      <c r="FO11" s="105">
        <f t="shared" si="104"/>
        <v>0</v>
      </c>
      <c r="FP11" s="104" t="e">
        <f t="shared" si="105"/>
        <v>#DIV/0!</v>
      </c>
      <c r="FQ11" s="161"/>
      <c r="FR11" s="161"/>
      <c r="FS11" s="94" t="e">
        <f t="shared" si="106"/>
        <v>#DIV/0!</v>
      </c>
      <c r="FT11" s="94">
        <f t="shared" si="107"/>
        <v>0</v>
      </c>
      <c r="FU11" s="164"/>
      <c r="FV11" s="164"/>
      <c r="FW11" s="104" t="e">
        <f t="shared" si="108"/>
        <v>#DIV/0!</v>
      </c>
      <c r="FX11" s="105">
        <f t="shared" si="109"/>
        <v>0</v>
      </c>
      <c r="FY11" s="105">
        <f t="shared" si="110"/>
        <v>0</v>
      </c>
      <c r="FZ11" s="104" t="e">
        <f t="shared" si="111"/>
        <v>#DIV/0!</v>
      </c>
    </row>
    <row r="12" spans="1:182" s="74" customFormat="1" ht="36" customHeight="1">
      <c r="A12" s="95" t="s">
        <v>90</v>
      </c>
      <c r="B12" s="92">
        <f t="shared" si="6"/>
        <v>7069.865837</v>
      </c>
      <c r="C12" s="93">
        <f t="shared" si="7"/>
        <v>4775.545075201587</v>
      </c>
      <c r="D12" s="94">
        <f t="shared" si="0"/>
        <v>0.480431181293282</v>
      </c>
      <c r="E12" s="94">
        <f t="shared" si="1"/>
        <v>0.0676</v>
      </c>
      <c r="F12" s="94">
        <f t="shared" si="2"/>
        <v>0.044219793954024915</v>
      </c>
      <c r="G12" s="93">
        <f t="shared" si="8"/>
        <v>2123.68</v>
      </c>
      <c r="H12" s="93">
        <f t="shared" si="9"/>
        <v>1858.6739912015871</v>
      </c>
      <c r="I12" s="104">
        <f t="shared" si="3"/>
        <v>0.14260000000000006</v>
      </c>
      <c r="J12" s="105">
        <f t="shared" si="4"/>
        <v>4946.185837000001</v>
      </c>
      <c r="K12" s="105">
        <f t="shared" si="4"/>
        <v>2916.8710839999994</v>
      </c>
      <c r="L12" s="104">
        <f t="shared" si="10"/>
        <v>0.6957</v>
      </c>
      <c r="M12" s="107">
        <v>5894.34</v>
      </c>
      <c r="N12" s="107">
        <v>3752.02</v>
      </c>
      <c r="O12" s="94">
        <f t="shared" si="11"/>
        <v>0.570977766643035</v>
      </c>
      <c r="P12" s="94">
        <f t="shared" si="12"/>
        <v>0.8337272779848368</v>
      </c>
      <c r="Q12" s="93">
        <v>1077.92</v>
      </c>
      <c r="R12" s="93">
        <v>927.43</v>
      </c>
      <c r="S12" s="104">
        <f t="shared" si="5"/>
        <v>0.1623000000000001</v>
      </c>
      <c r="T12" s="105">
        <f t="shared" si="13"/>
        <v>4816.42</v>
      </c>
      <c r="U12" s="105">
        <f t="shared" si="14"/>
        <v>2824.59</v>
      </c>
      <c r="V12" s="104">
        <f t="shared" si="15"/>
        <v>0.7052</v>
      </c>
      <c r="W12" s="93">
        <v>91.455837</v>
      </c>
      <c r="X12" s="93">
        <v>74.82507520158717</v>
      </c>
      <c r="Y12" s="94">
        <f t="shared" si="16"/>
        <v>0.222261878836843</v>
      </c>
      <c r="Z12" s="94">
        <f t="shared" si="17"/>
        <v>0.012936007430490084</v>
      </c>
      <c r="AA12" s="93">
        <v>86.5</v>
      </c>
      <c r="AB12" s="93">
        <v>74.61399120158717</v>
      </c>
      <c r="AC12" s="104">
        <f t="shared" si="18"/>
        <v>0.1593</v>
      </c>
      <c r="AD12" s="105">
        <f t="shared" si="19"/>
        <v>4.9558370000000025</v>
      </c>
      <c r="AE12" s="105">
        <f t="shared" si="20"/>
        <v>0.2110839999999996</v>
      </c>
      <c r="AF12" s="104">
        <f t="shared" si="21"/>
        <v>22.478</v>
      </c>
      <c r="AG12" s="93">
        <v>701</v>
      </c>
      <c r="AH12" s="93">
        <v>594.4</v>
      </c>
      <c r="AI12" s="94">
        <f t="shared" si="22"/>
        <v>0.1793405114401077</v>
      </c>
      <c r="AJ12" s="94">
        <f t="shared" si="23"/>
        <v>0.09915322527498763</v>
      </c>
      <c r="AK12" s="93">
        <v>605</v>
      </c>
      <c r="AL12" s="93">
        <v>521.9</v>
      </c>
      <c r="AM12" s="104">
        <f t="shared" si="24"/>
        <v>0.1592</v>
      </c>
      <c r="AN12" s="105">
        <f t="shared" si="25"/>
        <v>96</v>
      </c>
      <c r="AO12" s="105">
        <f t="shared" si="26"/>
        <v>72.5</v>
      </c>
      <c r="AP12" s="104">
        <f t="shared" si="27"/>
        <v>0.32410000000000005</v>
      </c>
      <c r="AQ12" s="115">
        <v>69.88</v>
      </c>
      <c r="AR12" s="113">
        <v>51.87</v>
      </c>
      <c r="AS12" s="94">
        <f t="shared" si="28"/>
        <v>0.34721418931945247</v>
      </c>
      <c r="AT12" s="94">
        <f t="shared" si="29"/>
        <v>0.009884204539537996</v>
      </c>
      <c r="AU12" s="114">
        <v>59.6</v>
      </c>
      <c r="AV12" s="114">
        <v>46.54</v>
      </c>
      <c r="AW12" s="104">
        <f t="shared" si="30"/>
        <v>0.28059999999999996</v>
      </c>
      <c r="AX12" s="105">
        <f t="shared" si="31"/>
        <v>10.279999999999994</v>
      </c>
      <c r="AY12" s="105">
        <f t="shared" si="32"/>
        <v>5.329999999999998</v>
      </c>
      <c r="AZ12" s="104">
        <f t="shared" si="33"/>
        <v>0.9287000000000001</v>
      </c>
      <c r="BA12" s="118">
        <v>0</v>
      </c>
      <c r="BB12" s="118">
        <v>0</v>
      </c>
      <c r="BC12" s="94" t="e">
        <f t="shared" si="34"/>
        <v>#DIV/0!</v>
      </c>
      <c r="BD12" s="94">
        <f t="shared" si="35"/>
        <v>0</v>
      </c>
      <c r="BE12" s="93">
        <v>0</v>
      </c>
      <c r="BF12" s="93">
        <v>0</v>
      </c>
      <c r="BG12" s="104" t="e">
        <f t="shared" si="36"/>
        <v>#DIV/0!</v>
      </c>
      <c r="BH12" s="105">
        <f t="shared" si="37"/>
        <v>0</v>
      </c>
      <c r="BI12" s="105">
        <f t="shared" si="38"/>
        <v>0</v>
      </c>
      <c r="BJ12" s="104" t="e">
        <f t="shared" si="39"/>
        <v>#DIV/0!</v>
      </c>
      <c r="BK12" s="119"/>
      <c r="BL12" s="119"/>
      <c r="BM12" s="94" t="e">
        <f t="shared" si="40"/>
        <v>#DIV/0!</v>
      </c>
      <c r="BN12" s="94">
        <f t="shared" si="41"/>
        <v>0</v>
      </c>
      <c r="BO12" s="93"/>
      <c r="BP12" s="93"/>
      <c r="BQ12" s="104" t="e">
        <f t="shared" si="42"/>
        <v>#DIV/0!</v>
      </c>
      <c r="BR12" s="105">
        <f t="shared" si="43"/>
        <v>0</v>
      </c>
      <c r="BS12" s="105">
        <f t="shared" si="44"/>
        <v>0</v>
      </c>
      <c r="BT12" s="104" t="e">
        <f t="shared" si="45"/>
        <v>#DIV/0!</v>
      </c>
      <c r="BU12" s="93"/>
      <c r="BV12" s="93"/>
      <c r="BW12" s="94" t="e">
        <f t="shared" si="46"/>
        <v>#DIV/0!</v>
      </c>
      <c r="BX12" s="94">
        <f t="shared" si="47"/>
        <v>0</v>
      </c>
      <c r="BY12" s="93"/>
      <c r="BZ12" s="93"/>
      <c r="CA12" s="104" t="e">
        <f t="shared" si="48"/>
        <v>#DIV/0!</v>
      </c>
      <c r="CB12" s="105">
        <f t="shared" si="49"/>
        <v>0</v>
      </c>
      <c r="CC12" s="105">
        <f t="shared" si="50"/>
        <v>0</v>
      </c>
      <c r="CD12" s="104" t="e">
        <f t="shared" si="51"/>
        <v>#DIV/0!</v>
      </c>
      <c r="CE12" s="93">
        <v>0</v>
      </c>
      <c r="CF12" s="93">
        <v>0</v>
      </c>
      <c r="CG12" s="94" t="e">
        <f t="shared" si="52"/>
        <v>#DIV/0!</v>
      </c>
      <c r="CH12" s="94">
        <f t="shared" si="53"/>
        <v>0</v>
      </c>
      <c r="CI12" s="93">
        <v>0</v>
      </c>
      <c r="CJ12" s="93">
        <v>0</v>
      </c>
      <c r="CK12" s="104" t="e">
        <f t="shared" si="54"/>
        <v>#DIV/0!</v>
      </c>
      <c r="CL12" s="105">
        <f t="shared" si="55"/>
        <v>0</v>
      </c>
      <c r="CM12" s="105">
        <f t="shared" si="56"/>
        <v>0</v>
      </c>
      <c r="CN12" s="104" t="e">
        <f t="shared" si="57"/>
        <v>#DIV/0!</v>
      </c>
      <c r="CO12" s="127">
        <v>313.19</v>
      </c>
      <c r="CP12" s="127">
        <v>302.43</v>
      </c>
      <c r="CQ12" s="94">
        <f t="shared" si="58"/>
        <v>0.03557848097080313</v>
      </c>
      <c r="CR12" s="94">
        <f t="shared" si="59"/>
        <v>0.04429928477014747</v>
      </c>
      <c r="CS12" s="93">
        <v>294.66</v>
      </c>
      <c r="CT12" s="93">
        <v>288.19</v>
      </c>
      <c r="CU12" s="104">
        <f t="shared" si="60"/>
        <v>0.022499999999999964</v>
      </c>
      <c r="CV12" s="105">
        <f t="shared" si="61"/>
        <v>18.529999999999973</v>
      </c>
      <c r="CW12" s="105">
        <f t="shared" si="62"/>
        <v>14.240000000000009</v>
      </c>
      <c r="CX12" s="104">
        <f t="shared" si="63"/>
        <v>0.3012999999999999</v>
      </c>
      <c r="CY12" s="93">
        <v>0</v>
      </c>
      <c r="CZ12" s="93">
        <v>0</v>
      </c>
      <c r="DA12" s="94" t="e">
        <f t="shared" si="64"/>
        <v>#DIV/0!</v>
      </c>
      <c r="DB12" s="94">
        <f t="shared" si="65"/>
        <v>0</v>
      </c>
      <c r="DC12" s="93">
        <v>0</v>
      </c>
      <c r="DD12" s="93">
        <v>0</v>
      </c>
      <c r="DE12" s="104" t="e">
        <f t="shared" si="66"/>
        <v>#DIV/0!</v>
      </c>
      <c r="DF12" s="105">
        <f t="shared" si="67"/>
        <v>0</v>
      </c>
      <c r="DG12" s="105">
        <f t="shared" si="68"/>
        <v>0</v>
      </c>
      <c r="DH12" s="104" t="e">
        <f t="shared" si="69"/>
        <v>#DIV/0!</v>
      </c>
      <c r="DI12" s="129">
        <v>0</v>
      </c>
      <c r="DJ12" s="129">
        <v>0</v>
      </c>
      <c r="DK12" s="94" t="e">
        <f t="shared" si="70"/>
        <v>#DIV/0!</v>
      </c>
      <c r="DL12" s="94">
        <f t="shared" si="71"/>
        <v>0</v>
      </c>
      <c r="DM12" s="93">
        <v>0</v>
      </c>
      <c r="DN12" s="93">
        <v>0</v>
      </c>
      <c r="DO12" s="104" t="e">
        <f t="shared" si="72"/>
        <v>#DIV/0!</v>
      </c>
      <c r="DP12" s="105">
        <f t="shared" si="73"/>
        <v>0</v>
      </c>
      <c r="DQ12" s="105">
        <f t="shared" si="74"/>
        <v>0</v>
      </c>
      <c r="DR12" s="104" t="e">
        <f t="shared" si="75"/>
        <v>#DIV/0!</v>
      </c>
      <c r="DS12" s="136"/>
      <c r="DT12" s="136"/>
      <c r="DU12" s="132" t="e">
        <f t="shared" si="76"/>
        <v>#DIV/0!</v>
      </c>
      <c r="DV12" s="94">
        <f t="shared" si="77"/>
        <v>0</v>
      </c>
      <c r="DW12" s="93"/>
      <c r="DX12" s="93"/>
      <c r="DY12" s="104" t="e">
        <f t="shared" si="78"/>
        <v>#DIV/0!</v>
      </c>
      <c r="DZ12" s="133">
        <f t="shared" si="79"/>
        <v>0</v>
      </c>
      <c r="EA12" s="141">
        <f t="shared" si="80"/>
        <v>0</v>
      </c>
      <c r="EB12" s="104" t="e">
        <f t="shared" si="81"/>
        <v>#DIV/0!</v>
      </c>
      <c r="EC12" s="93"/>
      <c r="ED12" s="93"/>
      <c r="EE12" s="94" t="e">
        <f t="shared" si="82"/>
        <v>#DIV/0!</v>
      </c>
      <c r="EF12" s="94">
        <f t="shared" si="83"/>
        <v>0</v>
      </c>
      <c r="EG12" s="93"/>
      <c r="EH12" s="93"/>
      <c r="EI12" s="104" t="e">
        <f t="shared" si="84"/>
        <v>#DIV/0!</v>
      </c>
      <c r="EJ12" s="105">
        <f t="shared" si="85"/>
        <v>0</v>
      </c>
      <c r="EK12" s="105">
        <f t="shared" si="86"/>
        <v>0</v>
      </c>
      <c r="EL12" s="104" t="e">
        <f t="shared" si="87"/>
        <v>#DIV/0!</v>
      </c>
      <c r="EM12" s="93"/>
      <c r="EN12" s="93"/>
      <c r="EO12" s="94" t="e">
        <f t="shared" si="88"/>
        <v>#DIV/0!</v>
      </c>
      <c r="EP12" s="94">
        <f t="shared" si="89"/>
        <v>0</v>
      </c>
      <c r="EQ12" s="93"/>
      <c r="ER12" s="93"/>
      <c r="ES12" s="104" t="e">
        <f t="shared" si="90"/>
        <v>#DIV/0!</v>
      </c>
      <c r="ET12" s="105">
        <f t="shared" si="91"/>
        <v>0</v>
      </c>
      <c r="EU12" s="105">
        <f t="shared" si="92"/>
        <v>0</v>
      </c>
      <c r="EV12" s="104" t="e">
        <f t="shared" si="93"/>
        <v>#DIV/0!</v>
      </c>
      <c r="EW12" s="136"/>
      <c r="EX12" s="139"/>
      <c r="EY12" s="94" t="e">
        <f t="shared" si="94"/>
        <v>#DIV/0!</v>
      </c>
      <c r="EZ12" s="94">
        <f t="shared" si="95"/>
        <v>0</v>
      </c>
      <c r="FA12" s="151"/>
      <c r="FB12" s="151"/>
      <c r="FC12" s="104" t="e">
        <f t="shared" si="96"/>
        <v>#DIV/0!</v>
      </c>
      <c r="FD12" s="105">
        <f t="shared" si="97"/>
        <v>0</v>
      </c>
      <c r="FE12" s="105">
        <f t="shared" si="98"/>
        <v>0</v>
      </c>
      <c r="FF12" s="104" t="e">
        <f t="shared" si="99"/>
        <v>#DIV/0!</v>
      </c>
      <c r="FG12" s="93"/>
      <c r="FH12" s="93"/>
      <c r="FI12" s="94" t="e">
        <f t="shared" si="100"/>
        <v>#DIV/0!</v>
      </c>
      <c r="FJ12" s="94">
        <f t="shared" si="101"/>
        <v>0</v>
      </c>
      <c r="FK12" s="93"/>
      <c r="FL12" s="93"/>
      <c r="FM12" s="104" t="e">
        <f t="shared" si="102"/>
        <v>#DIV/0!</v>
      </c>
      <c r="FN12" s="105">
        <f t="shared" si="103"/>
        <v>0</v>
      </c>
      <c r="FO12" s="105">
        <f t="shared" si="104"/>
        <v>0</v>
      </c>
      <c r="FP12" s="104" t="e">
        <f t="shared" si="105"/>
        <v>#DIV/0!</v>
      </c>
      <c r="FQ12" s="161"/>
      <c r="FR12" s="161"/>
      <c r="FS12" s="94" t="e">
        <f t="shared" si="106"/>
        <v>#DIV/0!</v>
      </c>
      <c r="FT12" s="94">
        <f t="shared" si="107"/>
        <v>0</v>
      </c>
      <c r="FU12" s="164"/>
      <c r="FV12" s="164"/>
      <c r="FW12" s="104" t="e">
        <f t="shared" si="108"/>
        <v>#DIV/0!</v>
      </c>
      <c r="FX12" s="105">
        <f t="shared" si="109"/>
        <v>0</v>
      </c>
      <c r="FY12" s="105">
        <f t="shared" si="110"/>
        <v>0</v>
      </c>
      <c r="FZ12" s="104" t="e">
        <f t="shared" si="111"/>
        <v>#DIV/0!</v>
      </c>
    </row>
    <row r="13" spans="1:182" s="74" customFormat="1" ht="36" customHeight="1">
      <c r="A13" s="95" t="s">
        <v>91</v>
      </c>
      <c r="B13" s="92">
        <f t="shared" si="6"/>
        <v>6696.7405229999395</v>
      </c>
      <c r="C13" s="93">
        <f t="shared" si="7"/>
        <v>3557.246756666667</v>
      </c>
      <c r="D13" s="94">
        <f t="shared" si="0"/>
        <v>0.882562830495107</v>
      </c>
      <c r="E13" s="94">
        <f t="shared" si="1"/>
        <v>0.0924</v>
      </c>
      <c r="F13" s="94">
        <f t="shared" si="2"/>
        <v>0.0418860121136732</v>
      </c>
      <c r="G13" s="93">
        <f t="shared" si="8"/>
        <v>2454.811702</v>
      </c>
      <c r="H13" s="93">
        <f t="shared" si="9"/>
        <v>2212.804012666667</v>
      </c>
      <c r="I13" s="104">
        <f t="shared" si="3"/>
        <v>0.10939999999999994</v>
      </c>
      <c r="J13" s="105">
        <f t="shared" si="4"/>
        <v>4241.9288209999395</v>
      </c>
      <c r="K13" s="105">
        <f t="shared" si="4"/>
        <v>1344.442744</v>
      </c>
      <c r="L13" s="104">
        <f t="shared" si="10"/>
        <v>2.1552</v>
      </c>
      <c r="M13" s="107">
        <v>5201.83</v>
      </c>
      <c r="N13" s="107">
        <v>2055.79</v>
      </c>
      <c r="O13" s="94">
        <f t="shared" si="11"/>
        <v>1.5303314054451087</v>
      </c>
      <c r="P13" s="94">
        <f t="shared" si="12"/>
        <v>0.7767704276631784</v>
      </c>
      <c r="Q13" s="93">
        <v>1179.54</v>
      </c>
      <c r="R13" s="93">
        <v>935.28</v>
      </c>
      <c r="S13" s="104">
        <f t="shared" si="5"/>
        <v>0.2612000000000001</v>
      </c>
      <c r="T13" s="105">
        <f t="shared" si="13"/>
        <v>4022.29</v>
      </c>
      <c r="U13" s="105">
        <f t="shared" si="14"/>
        <v>1120.51</v>
      </c>
      <c r="V13" s="104">
        <f t="shared" si="15"/>
        <v>2.5897</v>
      </c>
      <c r="W13" s="93">
        <v>479.83252599993943</v>
      </c>
      <c r="X13" s="93">
        <v>453.71682166666665</v>
      </c>
      <c r="Y13" s="94">
        <f t="shared" si="16"/>
        <v>0.05755948002399453</v>
      </c>
      <c r="Z13" s="94">
        <f t="shared" si="17"/>
        <v>0.07165165267370832</v>
      </c>
      <c r="AA13" s="93">
        <v>339.48</v>
      </c>
      <c r="AB13" s="93">
        <v>306.6666666666667</v>
      </c>
      <c r="AC13" s="104">
        <f t="shared" si="18"/>
        <v>0.10699999999999998</v>
      </c>
      <c r="AD13" s="105">
        <f t="shared" si="19"/>
        <v>140.35252599993942</v>
      </c>
      <c r="AE13" s="105">
        <f t="shared" si="20"/>
        <v>147.05015499999996</v>
      </c>
      <c r="AF13" s="104">
        <f t="shared" si="21"/>
        <v>-0.045499999999999985</v>
      </c>
      <c r="AG13" s="93">
        <v>393.4</v>
      </c>
      <c r="AH13" s="93">
        <v>316.8</v>
      </c>
      <c r="AI13" s="94">
        <f t="shared" si="22"/>
        <v>0.24179292929292917</v>
      </c>
      <c r="AJ13" s="94">
        <f t="shared" si="23"/>
        <v>0.0587449967112909</v>
      </c>
      <c r="AK13" s="93">
        <v>365.2</v>
      </c>
      <c r="AL13" s="93">
        <v>296.7</v>
      </c>
      <c r="AM13" s="104">
        <f t="shared" si="24"/>
        <v>0.2309000000000001</v>
      </c>
      <c r="AN13" s="105">
        <f t="shared" si="25"/>
        <v>28.19999999999999</v>
      </c>
      <c r="AO13" s="105">
        <f t="shared" si="26"/>
        <v>20.100000000000023</v>
      </c>
      <c r="AP13" s="104">
        <f t="shared" si="27"/>
        <v>0.403</v>
      </c>
      <c r="AQ13" s="115"/>
      <c r="AR13" s="113">
        <v>0</v>
      </c>
      <c r="AS13" s="94" t="e">
        <f t="shared" si="28"/>
        <v>#DIV/0!</v>
      </c>
      <c r="AT13" s="94">
        <f t="shared" si="29"/>
        <v>0</v>
      </c>
      <c r="AU13" s="114"/>
      <c r="AV13" s="114"/>
      <c r="AW13" s="104" t="e">
        <f t="shared" si="30"/>
        <v>#DIV/0!</v>
      </c>
      <c r="AX13" s="105">
        <f t="shared" si="31"/>
        <v>0</v>
      </c>
      <c r="AY13" s="105">
        <f t="shared" si="32"/>
        <v>0</v>
      </c>
      <c r="AZ13" s="104" t="e">
        <f t="shared" si="33"/>
        <v>#DIV/0!</v>
      </c>
      <c r="BA13" s="118">
        <v>267.368197</v>
      </c>
      <c r="BB13" s="118">
        <v>341.759935</v>
      </c>
      <c r="BC13" s="94">
        <f t="shared" si="34"/>
        <v>-0.21767249575348843</v>
      </c>
      <c r="BD13" s="94">
        <f t="shared" si="35"/>
        <v>0.039925124182686275</v>
      </c>
      <c r="BE13" s="93">
        <v>245.590102</v>
      </c>
      <c r="BF13" s="93">
        <v>319.137346</v>
      </c>
      <c r="BG13" s="104">
        <f t="shared" si="36"/>
        <v>-0.23050000000000004</v>
      </c>
      <c r="BH13" s="105">
        <f t="shared" si="37"/>
        <v>21.778095000000008</v>
      </c>
      <c r="BI13" s="105">
        <f t="shared" si="38"/>
        <v>22.622589000000005</v>
      </c>
      <c r="BJ13" s="104">
        <f t="shared" si="39"/>
        <v>-0.0373</v>
      </c>
      <c r="BK13" s="119">
        <v>69.97</v>
      </c>
      <c r="BL13" s="119">
        <v>67.24</v>
      </c>
      <c r="BM13" s="94">
        <f t="shared" si="40"/>
        <v>0.04060083283759673</v>
      </c>
      <c r="BN13" s="94">
        <f t="shared" si="41"/>
        <v>0.010448366598599454</v>
      </c>
      <c r="BO13" s="93">
        <v>68.19</v>
      </c>
      <c r="BP13" s="93">
        <v>66.62</v>
      </c>
      <c r="BQ13" s="104">
        <f t="shared" si="42"/>
        <v>0.023600000000000065</v>
      </c>
      <c r="BR13" s="105">
        <f t="shared" si="43"/>
        <v>1.7800000000000011</v>
      </c>
      <c r="BS13" s="105">
        <f t="shared" si="44"/>
        <v>0.6199999999999903</v>
      </c>
      <c r="BT13" s="104">
        <f t="shared" si="45"/>
        <v>1.871</v>
      </c>
      <c r="BU13" s="93"/>
      <c r="BV13" s="93"/>
      <c r="BW13" s="94" t="e">
        <f t="shared" si="46"/>
        <v>#DIV/0!</v>
      </c>
      <c r="BX13" s="94">
        <f t="shared" si="47"/>
        <v>0</v>
      </c>
      <c r="BY13" s="93"/>
      <c r="BZ13" s="93"/>
      <c r="CA13" s="104" t="e">
        <f t="shared" si="48"/>
        <v>#DIV/0!</v>
      </c>
      <c r="CB13" s="105">
        <f t="shared" si="49"/>
        <v>0</v>
      </c>
      <c r="CC13" s="105">
        <f t="shared" si="50"/>
        <v>0</v>
      </c>
      <c r="CD13" s="104" t="e">
        <f t="shared" si="51"/>
        <v>#DIV/0!</v>
      </c>
      <c r="CE13" s="93">
        <v>0</v>
      </c>
      <c r="CF13" s="93">
        <v>0</v>
      </c>
      <c r="CG13" s="94" t="e">
        <f t="shared" si="52"/>
        <v>#DIV/0!</v>
      </c>
      <c r="CH13" s="94">
        <f t="shared" si="53"/>
        <v>0</v>
      </c>
      <c r="CI13" s="93">
        <v>0</v>
      </c>
      <c r="CJ13" s="93">
        <v>0</v>
      </c>
      <c r="CK13" s="104" t="e">
        <f t="shared" si="54"/>
        <v>#DIV/0!</v>
      </c>
      <c r="CL13" s="105">
        <f t="shared" si="55"/>
        <v>0</v>
      </c>
      <c r="CM13" s="105">
        <f t="shared" si="56"/>
        <v>0</v>
      </c>
      <c r="CN13" s="104" t="e">
        <f t="shared" si="57"/>
        <v>#DIV/0!</v>
      </c>
      <c r="CO13" s="127">
        <v>236.6</v>
      </c>
      <c r="CP13" s="127">
        <v>292.75</v>
      </c>
      <c r="CQ13" s="94">
        <f t="shared" si="58"/>
        <v>-0.191801878736123</v>
      </c>
      <c r="CR13" s="94">
        <f t="shared" si="59"/>
        <v>0.03533062079789382</v>
      </c>
      <c r="CS13" s="93">
        <v>210.53</v>
      </c>
      <c r="CT13" s="93">
        <v>260.17</v>
      </c>
      <c r="CU13" s="104">
        <f t="shared" si="60"/>
        <v>-0.19079999999999997</v>
      </c>
      <c r="CV13" s="105">
        <f t="shared" si="61"/>
        <v>26.069999999999993</v>
      </c>
      <c r="CW13" s="105">
        <f t="shared" si="62"/>
        <v>32.579999999999984</v>
      </c>
      <c r="CX13" s="104">
        <f t="shared" si="63"/>
        <v>-0.19979999999999998</v>
      </c>
      <c r="CY13" s="93">
        <v>47.7398</v>
      </c>
      <c r="CZ13" s="93">
        <v>29.19</v>
      </c>
      <c r="DA13" s="94">
        <f t="shared" si="64"/>
        <v>0.6354847550531005</v>
      </c>
      <c r="DB13" s="94">
        <f t="shared" si="65"/>
        <v>0.007128811372642821</v>
      </c>
      <c r="DC13" s="93">
        <v>46.281600000000005</v>
      </c>
      <c r="DD13" s="93">
        <v>28.229999999999997</v>
      </c>
      <c r="DE13" s="104">
        <f t="shared" si="66"/>
        <v>0.6394</v>
      </c>
      <c r="DF13" s="105">
        <f t="shared" si="67"/>
        <v>1.458199999999998</v>
      </c>
      <c r="DG13" s="105">
        <f t="shared" si="68"/>
        <v>0.9600000000000009</v>
      </c>
      <c r="DH13" s="104">
        <f t="shared" si="69"/>
        <v>0.5189999999999999</v>
      </c>
      <c r="DI13" s="129">
        <v>0</v>
      </c>
      <c r="DJ13" s="129">
        <v>0</v>
      </c>
      <c r="DK13" s="94" t="e">
        <f t="shared" si="70"/>
        <v>#DIV/0!</v>
      </c>
      <c r="DL13" s="94">
        <f t="shared" si="71"/>
        <v>0</v>
      </c>
      <c r="DM13" s="93">
        <v>0</v>
      </c>
      <c r="DN13" s="93">
        <v>0</v>
      </c>
      <c r="DO13" s="104" t="e">
        <f t="shared" si="72"/>
        <v>#DIV/0!</v>
      </c>
      <c r="DP13" s="105">
        <f t="shared" si="73"/>
        <v>0</v>
      </c>
      <c r="DQ13" s="105">
        <f t="shared" si="74"/>
        <v>0</v>
      </c>
      <c r="DR13" s="104" t="e">
        <f t="shared" si="75"/>
        <v>#DIV/0!</v>
      </c>
      <c r="DS13" s="136"/>
      <c r="DT13" s="136"/>
      <c r="DU13" s="132" t="e">
        <f t="shared" si="76"/>
        <v>#DIV/0!</v>
      </c>
      <c r="DV13" s="94">
        <f t="shared" si="77"/>
        <v>0</v>
      </c>
      <c r="DW13" s="93"/>
      <c r="DX13" s="93"/>
      <c r="DY13" s="104" t="e">
        <f t="shared" si="78"/>
        <v>#DIV/0!</v>
      </c>
      <c r="DZ13" s="133">
        <f t="shared" si="79"/>
        <v>0</v>
      </c>
      <c r="EA13" s="141">
        <f t="shared" si="80"/>
        <v>0</v>
      </c>
      <c r="EB13" s="104" t="e">
        <f t="shared" si="81"/>
        <v>#DIV/0!</v>
      </c>
      <c r="EC13" s="93"/>
      <c r="ED13" s="93"/>
      <c r="EE13" s="94" t="e">
        <f t="shared" si="82"/>
        <v>#DIV/0!</v>
      </c>
      <c r="EF13" s="94">
        <f t="shared" si="83"/>
        <v>0</v>
      </c>
      <c r="EG13" s="93"/>
      <c r="EH13" s="93"/>
      <c r="EI13" s="104" t="e">
        <f t="shared" si="84"/>
        <v>#DIV/0!</v>
      </c>
      <c r="EJ13" s="105">
        <f t="shared" si="85"/>
        <v>0</v>
      </c>
      <c r="EK13" s="105">
        <f t="shared" si="86"/>
        <v>0</v>
      </c>
      <c r="EL13" s="104" t="e">
        <f t="shared" si="87"/>
        <v>#DIV/0!</v>
      </c>
      <c r="EM13" s="93"/>
      <c r="EN13" s="93"/>
      <c r="EO13" s="94" t="e">
        <f t="shared" si="88"/>
        <v>#DIV/0!</v>
      </c>
      <c r="EP13" s="94">
        <f t="shared" si="89"/>
        <v>0</v>
      </c>
      <c r="EQ13" s="93"/>
      <c r="ER13" s="93"/>
      <c r="ES13" s="104" t="e">
        <f t="shared" si="90"/>
        <v>#DIV/0!</v>
      </c>
      <c r="ET13" s="105">
        <f t="shared" si="91"/>
        <v>0</v>
      </c>
      <c r="EU13" s="105">
        <f t="shared" si="92"/>
        <v>0</v>
      </c>
      <c r="EV13" s="104" t="e">
        <f t="shared" si="93"/>
        <v>#DIV/0!</v>
      </c>
      <c r="EW13" s="136"/>
      <c r="EX13" s="139"/>
      <c r="EY13" s="94" t="e">
        <f t="shared" si="94"/>
        <v>#DIV/0!</v>
      </c>
      <c r="EZ13" s="94">
        <f t="shared" si="95"/>
        <v>0</v>
      </c>
      <c r="FA13" s="151"/>
      <c r="FB13" s="151"/>
      <c r="FC13" s="104" t="e">
        <f t="shared" si="96"/>
        <v>#DIV/0!</v>
      </c>
      <c r="FD13" s="105">
        <f t="shared" si="97"/>
        <v>0</v>
      </c>
      <c r="FE13" s="105">
        <f t="shared" si="98"/>
        <v>0</v>
      </c>
      <c r="FF13" s="104" t="e">
        <f t="shared" si="99"/>
        <v>#DIV/0!</v>
      </c>
      <c r="FG13" s="93"/>
      <c r="FH13" s="93"/>
      <c r="FI13" s="94" t="e">
        <f t="shared" si="100"/>
        <v>#DIV/0!</v>
      </c>
      <c r="FJ13" s="94">
        <f t="shared" si="101"/>
        <v>0</v>
      </c>
      <c r="FK13" s="93"/>
      <c r="FL13" s="93"/>
      <c r="FM13" s="104" t="e">
        <f t="shared" si="102"/>
        <v>#DIV/0!</v>
      </c>
      <c r="FN13" s="105">
        <f t="shared" si="103"/>
        <v>0</v>
      </c>
      <c r="FO13" s="105">
        <f t="shared" si="104"/>
        <v>0</v>
      </c>
      <c r="FP13" s="104" t="e">
        <f t="shared" si="105"/>
        <v>#DIV/0!</v>
      </c>
      <c r="FQ13" s="161"/>
      <c r="FR13" s="161"/>
      <c r="FS13" s="94" t="e">
        <f t="shared" si="106"/>
        <v>#DIV/0!</v>
      </c>
      <c r="FT13" s="94">
        <f t="shared" si="107"/>
        <v>0</v>
      </c>
      <c r="FU13" s="164"/>
      <c r="FV13" s="164"/>
      <c r="FW13" s="104" t="e">
        <f t="shared" si="108"/>
        <v>#DIV/0!</v>
      </c>
      <c r="FX13" s="105">
        <f t="shared" si="109"/>
        <v>0</v>
      </c>
      <c r="FY13" s="105">
        <f t="shared" si="110"/>
        <v>0</v>
      </c>
      <c r="FZ13" s="104" t="e">
        <f t="shared" si="111"/>
        <v>#DIV/0!</v>
      </c>
    </row>
    <row r="14" spans="1:182" s="74" customFormat="1" ht="36" customHeight="1">
      <c r="A14" s="95" t="s">
        <v>92</v>
      </c>
      <c r="B14" s="92">
        <f t="shared" si="6"/>
        <v>4733.712284320755</v>
      </c>
      <c r="C14" s="93">
        <f t="shared" si="7"/>
        <v>4178.390128972643</v>
      </c>
      <c r="D14" s="94">
        <f t="shared" si="0"/>
        <v>0.13290337623036932</v>
      </c>
      <c r="E14" s="94">
        <f t="shared" si="1"/>
        <v>0.0164</v>
      </c>
      <c r="F14" s="94">
        <f t="shared" si="2"/>
        <v>0.029607886015998862</v>
      </c>
      <c r="G14" s="93">
        <f t="shared" si="8"/>
        <v>2308.122587641509</v>
      </c>
      <c r="H14" s="93">
        <f t="shared" si="9"/>
        <v>2284.417175972643</v>
      </c>
      <c r="I14" s="104">
        <f t="shared" si="3"/>
        <v>0.010399999999999965</v>
      </c>
      <c r="J14" s="105">
        <f t="shared" si="4"/>
        <v>2425.589696679246</v>
      </c>
      <c r="K14" s="105">
        <f t="shared" si="4"/>
        <v>1893.972953</v>
      </c>
      <c r="L14" s="104">
        <f t="shared" si="10"/>
        <v>0.28069999999999995</v>
      </c>
      <c r="M14" s="107">
        <v>4055.39</v>
      </c>
      <c r="N14" s="107">
        <v>3416.78</v>
      </c>
      <c r="O14" s="94">
        <f t="shared" si="11"/>
        <v>0.18690404415853512</v>
      </c>
      <c r="P14" s="94">
        <f t="shared" si="12"/>
        <v>0.8567039474351812</v>
      </c>
      <c r="Q14" s="93">
        <v>1714.33</v>
      </c>
      <c r="R14" s="93">
        <v>1692.88</v>
      </c>
      <c r="S14" s="104">
        <f t="shared" si="5"/>
        <v>0.012699999999999934</v>
      </c>
      <c r="T14" s="105">
        <f t="shared" si="13"/>
        <v>2341.06</v>
      </c>
      <c r="U14" s="105">
        <f t="shared" si="14"/>
        <v>1723.9</v>
      </c>
      <c r="V14" s="104">
        <f t="shared" si="15"/>
        <v>0.3580000000000001</v>
      </c>
      <c r="W14" s="93">
        <v>252.60998000000052</v>
      </c>
      <c r="X14" s="93">
        <v>252.53944797264288</v>
      </c>
      <c r="Y14" s="94">
        <f t="shared" si="16"/>
        <v>0.00027929112827269626</v>
      </c>
      <c r="Z14" s="94">
        <f t="shared" si="17"/>
        <v>0.05336403330568025</v>
      </c>
      <c r="AA14" s="93">
        <v>217.79</v>
      </c>
      <c r="AB14" s="93">
        <v>212.78944797264288</v>
      </c>
      <c r="AC14" s="104">
        <f t="shared" si="18"/>
        <v>0.023500000000000076</v>
      </c>
      <c r="AD14" s="105">
        <f aca="true" t="shared" si="112" ref="AD14:AD25">W14-AA14</f>
        <v>34.81998000000053</v>
      </c>
      <c r="AE14" s="105">
        <f aca="true" t="shared" si="113" ref="AE14:AE25">X14-AB14</f>
        <v>39.75</v>
      </c>
      <c r="AF14" s="104">
        <f aca="true" t="shared" si="114" ref="AF14:AF25">ROUND(AD14/AE14,4)-1</f>
        <v>-0.124</v>
      </c>
      <c r="AG14" s="93">
        <v>264.5</v>
      </c>
      <c r="AH14" s="93">
        <v>316.2</v>
      </c>
      <c r="AI14" s="94">
        <f t="shared" si="22"/>
        <v>-0.16350411132194811</v>
      </c>
      <c r="AJ14" s="94">
        <f t="shared" si="23"/>
        <v>0.05587580826914438</v>
      </c>
      <c r="AK14" s="93">
        <v>237.6</v>
      </c>
      <c r="AL14" s="93">
        <v>211.2</v>
      </c>
      <c r="AM14" s="104">
        <f t="shared" si="24"/>
        <v>0.125</v>
      </c>
      <c r="AN14" s="105">
        <f t="shared" si="25"/>
        <v>26.900000000000006</v>
      </c>
      <c r="AO14" s="105">
        <f t="shared" si="26"/>
        <v>105</v>
      </c>
      <c r="AP14" s="104">
        <f t="shared" si="27"/>
        <v>-0.7438</v>
      </c>
      <c r="AQ14" s="115"/>
      <c r="AR14" s="113">
        <v>0</v>
      </c>
      <c r="AS14" s="94" t="e">
        <f t="shared" si="28"/>
        <v>#DIV/0!</v>
      </c>
      <c r="AT14" s="94">
        <f t="shared" si="29"/>
        <v>0</v>
      </c>
      <c r="AU14" s="114"/>
      <c r="AV14" s="114"/>
      <c r="AW14" s="104" t="e">
        <f t="shared" si="30"/>
        <v>#DIV/0!</v>
      </c>
      <c r="AX14" s="105">
        <f t="shared" si="31"/>
        <v>0</v>
      </c>
      <c r="AY14" s="105">
        <f t="shared" si="32"/>
        <v>0</v>
      </c>
      <c r="AZ14" s="104" t="e">
        <f t="shared" si="33"/>
        <v>#DIV/0!</v>
      </c>
      <c r="BA14" s="118">
        <v>107.800343</v>
      </c>
      <c r="BB14" s="118">
        <v>125.68726399999998</v>
      </c>
      <c r="BC14" s="94">
        <f t="shared" si="34"/>
        <v>-0.14231291565070578</v>
      </c>
      <c r="BD14" s="94">
        <f t="shared" si="35"/>
        <v>0.022772897152423442</v>
      </c>
      <c r="BE14" s="93">
        <v>99.720815</v>
      </c>
      <c r="BF14" s="93">
        <v>114.93075400000001</v>
      </c>
      <c r="BG14" s="104">
        <f t="shared" si="36"/>
        <v>-0.13229999999999997</v>
      </c>
      <c r="BH14" s="105">
        <f t="shared" si="37"/>
        <v>8.079527999999996</v>
      </c>
      <c r="BI14" s="105">
        <f t="shared" si="38"/>
        <v>10.756509999999977</v>
      </c>
      <c r="BJ14" s="104">
        <f t="shared" si="39"/>
        <v>-0.2489</v>
      </c>
      <c r="BK14" s="119"/>
      <c r="BL14" s="119"/>
      <c r="BM14" s="94" t="e">
        <f t="shared" si="40"/>
        <v>#DIV/0!</v>
      </c>
      <c r="BN14" s="94">
        <f t="shared" si="41"/>
        <v>0</v>
      </c>
      <c r="BO14" s="93"/>
      <c r="BP14" s="93"/>
      <c r="BQ14" s="104" t="e">
        <f t="shared" si="42"/>
        <v>#DIV/0!</v>
      </c>
      <c r="BR14" s="105">
        <f t="shared" si="43"/>
        <v>0</v>
      </c>
      <c r="BS14" s="105">
        <f t="shared" si="44"/>
        <v>0</v>
      </c>
      <c r="BT14" s="104" t="e">
        <f t="shared" si="45"/>
        <v>#DIV/0!</v>
      </c>
      <c r="BU14" s="93"/>
      <c r="BV14" s="93"/>
      <c r="BW14" s="94" t="e">
        <f t="shared" si="46"/>
        <v>#DIV/0!</v>
      </c>
      <c r="BX14" s="94">
        <f t="shared" si="47"/>
        <v>0</v>
      </c>
      <c r="BY14" s="93"/>
      <c r="BZ14" s="93"/>
      <c r="CA14" s="104" t="e">
        <f t="shared" si="48"/>
        <v>#DIV/0!</v>
      </c>
      <c r="CB14" s="105">
        <f t="shared" si="49"/>
        <v>0</v>
      </c>
      <c r="CC14" s="105">
        <f t="shared" si="50"/>
        <v>0</v>
      </c>
      <c r="CD14" s="104" t="e">
        <f t="shared" si="51"/>
        <v>#DIV/0!</v>
      </c>
      <c r="CE14" s="93">
        <v>0</v>
      </c>
      <c r="CF14" s="93">
        <v>0</v>
      </c>
      <c r="CG14" s="94" t="e">
        <f t="shared" si="52"/>
        <v>#DIV/0!</v>
      </c>
      <c r="CH14" s="94">
        <f t="shared" si="53"/>
        <v>0</v>
      </c>
      <c r="CI14" s="93">
        <v>0</v>
      </c>
      <c r="CJ14" s="93">
        <v>0</v>
      </c>
      <c r="CK14" s="104" t="e">
        <f t="shared" si="54"/>
        <v>#DIV/0!</v>
      </c>
      <c r="CL14" s="105">
        <f t="shared" si="55"/>
        <v>0</v>
      </c>
      <c r="CM14" s="105">
        <f t="shared" si="56"/>
        <v>0</v>
      </c>
      <c r="CN14" s="104" t="e">
        <f t="shared" si="57"/>
        <v>#DIV/0!</v>
      </c>
      <c r="CO14" s="127">
        <v>0</v>
      </c>
      <c r="CP14" s="127">
        <v>0</v>
      </c>
      <c r="CQ14" s="94" t="e">
        <f t="shared" si="58"/>
        <v>#DIV/0!</v>
      </c>
      <c r="CR14" s="94">
        <f t="shared" si="59"/>
        <v>0</v>
      </c>
      <c r="CS14" s="93"/>
      <c r="CT14" s="93"/>
      <c r="CU14" s="104" t="e">
        <f t="shared" si="60"/>
        <v>#DIV/0!</v>
      </c>
      <c r="CV14" s="105">
        <f t="shared" si="61"/>
        <v>0</v>
      </c>
      <c r="CW14" s="105">
        <f t="shared" si="62"/>
        <v>0</v>
      </c>
      <c r="CX14" s="104" t="e">
        <f t="shared" si="63"/>
        <v>#DIV/0!</v>
      </c>
      <c r="CY14" s="93">
        <v>0</v>
      </c>
      <c r="CZ14" s="93">
        <v>14.74</v>
      </c>
      <c r="DA14" s="94">
        <f t="shared" si="64"/>
        <v>-1</v>
      </c>
      <c r="DB14" s="94">
        <f t="shared" si="65"/>
        <v>0</v>
      </c>
      <c r="DC14" s="93">
        <v>0</v>
      </c>
      <c r="DD14" s="93">
        <v>14.32</v>
      </c>
      <c r="DE14" s="104">
        <f aca="true" t="shared" si="115" ref="DE14:DE25">ROUND(DC14/DD14,4)-1</f>
        <v>-1</v>
      </c>
      <c r="DF14" s="105">
        <f aca="true" t="shared" si="116" ref="DF14:DF25">CY14-DC14</f>
        <v>0</v>
      </c>
      <c r="DG14" s="105">
        <f aca="true" t="shared" si="117" ref="DG14:DG25">CZ14-DD14</f>
        <v>0.41999999999999993</v>
      </c>
      <c r="DH14" s="104">
        <f aca="true" t="shared" si="118" ref="DH14:DH25">ROUND(DF14/DG14,4)-1</f>
        <v>-1</v>
      </c>
      <c r="DI14" s="129">
        <v>0</v>
      </c>
      <c r="DJ14" s="129">
        <v>0</v>
      </c>
      <c r="DK14" s="94" t="e">
        <f t="shared" si="70"/>
        <v>#DIV/0!</v>
      </c>
      <c r="DL14" s="94">
        <f t="shared" si="71"/>
        <v>0</v>
      </c>
      <c r="DM14" s="93">
        <v>0</v>
      </c>
      <c r="DN14" s="93">
        <v>0</v>
      </c>
      <c r="DO14" s="104" t="e">
        <f t="shared" si="72"/>
        <v>#DIV/0!</v>
      </c>
      <c r="DP14" s="105">
        <f t="shared" si="73"/>
        <v>0</v>
      </c>
      <c r="DQ14" s="105">
        <f t="shared" si="74"/>
        <v>0</v>
      </c>
      <c r="DR14" s="104" t="e">
        <f t="shared" si="75"/>
        <v>#DIV/0!</v>
      </c>
      <c r="DS14" s="134"/>
      <c r="DT14" s="134"/>
      <c r="DU14" s="132" t="e">
        <f t="shared" si="76"/>
        <v>#DIV/0!</v>
      </c>
      <c r="DV14" s="94">
        <f t="shared" si="77"/>
        <v>0</v>
      </c>
      <c r="DW14" s="93"/>
      <c r="DX14" s="93"/>
      <c r="DY14" s="104" t="e">
        <f t="shared" si="78"/>
        <v>#DIV/0!</v>
      </c>
      <c r="DZ14" s="133">
        <f t="shared" si="79"/>
        <v>0</v>
      </c>
      <c r="EA14" s="141">
        <f t="shared" si="80"/>
        <v>0</v>
      </c>
      <c r="EB14" s="104" t="e">
        <f t="shared" si="81"/>
        <v>#DIV/0!</v>
      </c>
      <c r="EC14" s="93"/>
      <c r="ED14" s="93"/>
      <c r="EE14" s="94" t="e">
        <f t="shared" si="82"/>
        <v>#DIV/0!</v>
      </c>
      <c r="EF14" s="94">
        <f t="shared" si="83"/>
        <v>0</v>
      </c>
      <c r="EG14" s="93"/>
      <c r="EH14" s="93"/>
      <c r="EI14" s="104" t="e">
        <f t="shared" si="84"/>
        <v>#DIV/0!</v>
      </c>
      <c r="EJ14" s="105">
        <f t="shared" si="85"/>
        <v>0</v>
      </c>
      <c r="EK14" s="105">
        <f t="shared" si="86"/>
        <v>0</v>
      </c>
      <c r="EL14" s="104" t="e">
        <f t="shared" si="87"/>
        <v>#DIV/0!</v>
      </c>
      <c r="EM14" s="93"/>
      <c r="EN14" s="93"/>
      <c r="EO14" s="94" t="e">
        <f t="shared" si="88"/>
        <v>#DIV/0!</v>
      </c>
      <c r="EP14" s="94">
        <f t="shared" si="89"/>
        <v>0</v>
      </c>
      <c r="EQ14" s="93"/>
      <c r="ER14" s="93"/>
      <c r="ES14" s="104" t="e">
        <f t="shared" si="90"/>
        <v>#DIV/0!</v>
      </c>
      <c r="ET14" s="105">
        <f t="shared" si="91"/>
        <v>0</v>
      </c>
      <c r="EU14" s="105">
        <f t="shared" si="92"/>
        <v>0</v>
      </c>
      <c r="EV14" s="104" t="e">
        <f t="shared" si="93"/>
        <v>#DIV/0!</v>
      </c>
      <c r="EW14" s="146">
        <v>53.41196132075476</v>
      </c>
      <c r="EX14" s="139">
        <v>52.443417</v>
      </c>
      <c r="EY14" s="94">
        <f t="shared" si="94"/>
        <v>0.01849999999999996</v>
      </c>
      <c r="EZ14" s="94">
        <f t="shared" si="95"/>
        <v>0.011283313837570695</v>
      </c>
      <c r="FA14" s="149">
        <v>38.68177264150942</v>
      </c>
      <c r="FB14" s="153">
        <v>38.296974</v>
      </c>
      <c r="FC14" s="104">
        <f t="shared" si="96"/>
        <v>0.010000000000000009</v>
      </c>
      <c r="FD14" s="105">
        <f t="shared" si="97"/>
        <v>14.730188679245344</v>
      </c>
      <c r="FE14" s="105">
        <f t="shared" si="98"/>
        <v>14.146442999999998</v>
      </c>
      <c r="FF14" s="104">
        <f t="shared" si="99"/>
        <v>0.04129999999999989</v>
      </c>
      <c r="FG14" s="93"/>
      <c r="FH14" s="93"/>
      <c r="FI14" s="94" t="e">
        <f t="shared" si="100"/>
        <v>#DIV/0!</v>
      </c>
      <c r="FJ14" s="94">
        <f t="shared" si="101"/>
        <v>0</v>
      </c>
      <c r="FK14" s="93"/>
      <c r="FL14" s="93"/>
      <c r="FM14" s="104" t="e">
        <f t="shared" si="102"/>
        <v>#DIV/0!</v>
      </c>
      <c r="FN14" s="105">
        <f t="shared" si="103"/>
        <v>0</v>
      </c>
      <c r="FO14" s="105">
        <f t="shared" si="104"/>
        <v>0</v>
      </c>
      <c r="FP14" s="104" t="e">
        <f t="shared" si="105"/>
        <v>#DIV/0!</v>
      </c>
      <c r="FQ14" s="161"/>
      <c r="FR14" s="161"/>
      <c r="FS14" s="94" t="e">
        <f t="shared" si="106"/>
        <v>#DIV/0!</v>
      </c>
      <c r="FT14" s="94">
        <f t="shared" si="107"/>
        <v>0</v>
      </c>
      <c r="FU14" s="164"/>
      <c r="FV14" s="164"/>
      <c r="FW14" s="104" t="e">
        <f t="shared" si="108"/>
        <v>#DIV/0!</v>
      </c>
      <c r="FX14" s="105">
        <f t="shared" si="109"/>
        <v>0</v>
      </c>
      <c r="FY14" s="105">
        <f t="shared" si="110"/>
        <v>0</v>
      </c>
      <c r="FZ14" s="104" t="e">
        <f t="shared" si="111"/>
        <v>#DIV/0!</v>
      </c>
    </row>
    <row r="15" spans="1:182" s="74" customFormat="1" ht="36" customHeight="1">
      <c r="A15" s="95" t="s">
        <v>93</v>
      </c>
      <c r="B15" s="92">
        <f t="shared" si="6"/>
        <v>19438.33847181131</v>
      </c>
      <c r="C15" s="93">
        <f t="shared" si="7"/>
        <v>15682.393609649154</v>
      </c>
      <c r="D15" s="94">
        <f t="shared" si="0"/>
        <v>0.23950073921439993</v>
      </c>
      <c r="E15" s="94">
        <f t="shared" si="1"/>
        <v>0.1106</v>
      </c>
      <c r="F15" s="94">
        <f t="shared" si="2"/>
        <v>0.12158071197526907</v>
      </c>
      <c r="G15" s="93">
        <f t="shared" si="8"/>
        <v>12045.302322603773</v>
      </c>
      <c r="H15" s="93">
        <f t="shared" si="9"/>
        <v>9955.52507864915</v>
      </c>
      <c r="I15" s="104">
        <f t="shared" si="3"/>
        <v>0.20989999999999998</v>
      </c>
      <c r="J15" s="105">
        <f t="shared" si="4"/>
        <v>7393.036149207535</v>
      </c>
      <c r="K15" s="105">
        <f t="shared" si="4"/>
        <v>5726.868531000004</v>
      </c>
      <c r="L15" s="104">
        <f t="shared" si="10"/>
        <v>0.29089999999999994</v>
      </c>
      <c r="M15" s="107">
        <v>11355.92</v>
      </c>
      <c r="N15" s="107">
        <v>8266.95</v>
      </c>
      <c r="O15" s="94">
        <f t="shared" si="11"/>
        <v>0.3736529191539805</v>
      </c>
      <c r="P15" s="94">
        <f t="shared" si="12"/>
        <v>0.5842021948772985</v>
      </c>
      <c r="Q15" s="93">
        <v>4974.63</v>
      </c>
      <c r="R15" s="93">
        <v>3388.45</v>
      </c>
      <c r="S15" s="104">
        <f t="shared" si="5"/>
        <v>0.46809999999999996</v>
      </c>
      <c r="T15" s="105">
        <f t="shared" si="13"/>
        <v>6381.29</v>
      </c>
      <c r="U15" s="105">
        <f t="shared" si="14"/>
        <v>4878.500000000001</v>
      </c>
      <c r="V15" s="104">
        <f t="shared" si="15"/>
        <v>0.30800000000000005</v>
      </c>
      <c r="W15" s="93">
        <v>1420.888814999995</v>
      </c>
      <c r="X15" s="93">
        <v>1016.9717686491543</v>
      </c>
      <c r="Y15" s="94">
        <f t="shared" si="16"/>
        <v>0.3971762627072377</v>
      </c>
      <c r="Z15" s="94">
        <f t="shared" si="17"/>
        <v>0.07309723601430804</v>
      </c>
      <c r="AA15" s="93">
        <v>1034.52</v>
      </c>
      <c r="AB15" s="93">
        <v>806.3917686491543</v>
      </c>
      <c r="AC15" s="104">
        <f t="shared" si="18"/>
        <v>0.28289999999999993</v>
      </c>
      <c r="AD15" s="105">
        <f t="shared" si="112"/>
        <v>386.36881499999504</v>
      </c>
      <c r="AE15" s="105">
        <f t="shared" si="113"/>
        <v>210.58000000000004</v>
      </c>
      <c r="AF15" s="104">
        <f t="shared" si="114"/>
        <v>0.8348</v>
      </c>
      <c r="AG15" s="93">
        <v>3749.6</v>
      </c>
      <c r="AH15" s="93">
        <v>3140.7</v>
      </c>
      <c r="AI15" s="94">
        <f t="shared" si="22"/>
        <v>0.19387397713885443</v>
      </c>
      <c r="AJ15" s="94">
        <f t="shared" si="23"/>
        <v>0.19289714526977284</v>
      </c>
      <c r="AK15" s="93">
        <v>3510.4</v>
      </c>
      <c r="AL15" s="93">
        <v>2974.8</v>
      </c>
      <c r="AM15" s="104">
        <f t="shared" si="24"/>
        <v>0.17999999999999994</v>
      </c>
      <c r="AN15" s="105">
        <f t="shared" si="25"/>
        <v>239.19999999999982</v>
      </c>
      <c r="AO15" s="105">
        <f t="shared" si="26"/>
        <v>165.89999999999964</v>
      </c>
      <c r="AP15" s="104">
        <f t="shared" si="27"/>
        <v>0.44179999999999997</v>
      </c>
      <c r="AQ15" s="115">
        <v>102.76</v>
      </c>
      <c r="AR15" s="113">
        <v>79.9</v>
      </c>
      <c r="AS15" s="94">
        <f t="shared" si="28"/>
        <v>0.28610763454317895</v>
      </c>
      <c r="AT15" s="94">
        <f t="shared" si="29"/>
        <v>0.005286460061852427</v>
      </c>
      <c r="AU15" s="114">
        <v>95.07</v>
      </c>
      <c r="AV15" s="114">
        <v>75.95</v>
      </c>
      <c r="AW15" s="104">
        <f t="shared" si="30"/>
        <v>0.25170000000000003</v>
      </c>
      <c r="AX15" s="105">
        <f t="shared" si="31"/>
        <v>7.690000000000012</v>
      </c>
      <c r="AY15" s="105">
        <f t="shared" si="32"/>
        <v>3.950000000000003</v>
      </c>
      <c r="AZ15" s="104">
        <f t="shared" si="33"/>
        <v>0.9468000000000001</v>
      </c>
      <c r="BA15" s="118">
        <v>742.979108</v>
      </c>
      <c r="BB15" s="118">
        <v>919.297441</v>
      </c>
      <c r="BC15" s="94">
        <f t="shared" si="34"/>
        <v>-0.19179682781255566</v>
      </c>
      <c r="BD15" s="94">
        <f t="shared" si="35"/>
        <v>0.038222356765596925</v>
      </c>
      <c r="BE15" s="93">
        <v>640.9349440000001</v>
      </c>
      <c r="BF15" s="93">
        <v>886.477156</v>
      </c>
      <c r="BG15" s="104">
        <f t="shared" si="36"/>
        <v>-0.277</v>
      </c>
      <c r="BH15" s="105">
        <f t="shared" si="37"/>
        <v>102.04416399999991</v>
      </c>
      <c r="BI15" s="105">
        <f t="shared" si="38"/>
        <v>32.82028500000001</v>
      </c>
      <c r="BJ15" s="104">
        <f t="shared" si="39"/>
        <v>2.1092</v>
      </c>
      <c r="BK15" s="119">
        <v>337.17</v>
      </c>
      <c r="BL15" s="119">
        <v>348.97</v>
      </c>
      <c r="BM15" s="94">
        <f t="shared" si="40"/>
        <v>-0.03381379488208158</v>
      </c>
      <c r="BN15" s="94">
        <f t="shared" si="41"/>
        <v>0.017345618324783794</v>
      </c>
      <c r="BO15" s="93">
        <v>333.05999999999995</v>
      </c>
      <c r="BP15" s="93">
        <v>347.09</v>
      </c>
      <c r="BQ15" s="104">
        <f t="shared" si="42"/>
        <v>-0.04039999999999999</v>
      </c>
      <c r="BR15" s="105">
        <f t="shared" si="43"/>
        <v>4.1100000000000705</v>
      </c>
      <c r="BS15" s="105">
        <f t="shared" si="44"/>
        <v>1.8799999999999955</v>
      </c>
      <c r="BT15" s="104">
        <f t="shared" si="45"/>
        <v>1.1862</v>
      </c>
      <c r="BU15" s="93">
        <v>100.43392899999975</v>
      </c>
      <c r="BV15" s="93">
        <v>70.276114</v>
      </c>
      <c r="BW15" s="94">
        <f t="shared" si="46"/>
        <v>0.4291332187206558</v>
      </c>
      <c r="BX15" s="94">
        <f t="shared" si="47"/>
        <v>0.0051667959761913275</v>
      </c>
      <c r="BY15" s="124">
        <v>100.07257199999975</v>
      </c>
      <c r="BZ15" s="124">
        <v>69.649746</v>
      </c>
      <c r="CA15" s="104">
        <f t="shared" si="48"/>
        <v>0.4368000000000001</v>
      </c>
      <c r="CB15" s="105">
        <f t="shared" si="49"/>
        <v>0.36135699999999815</v>
      </c>
      <c r="CC15" s="105">
        <f t="shared" si="50"/>
        <v>0.6263680000000136</v>
      </c>
      <c r="CD15" s="104">
        <f t="shared" si="51"/>
        <v>-0.42310000000000003</v>
      </c>
      <c r="CE15" s="93">
        <v>0</v>
      </c>
      <c r="CF15" s="93">
        <v>0</v>
      </c>
      <c r="CG15" s="94" t="e">
        <f t="shared" si="52"/>
        <v>#DIV/0!</v>
      </c>
      <c r="CH15" s="94">
        <f t="shared" si="53"/>
        <v>0</v>
      </c>
      <c r="CI15" s="93">
        <v>0</v>
      </c>
      <c r="CJ15" s="93">
        <v>0</v>
      </c>
      <c r="CK15" s="104" t="e">
        <f t="shared" si="54"/>
        <v>#DIV/0!</v>
      </c>
      <c r="CL15" s="105">
        <f t="shared" si="55"/>
        <v>0</v>
      </c>
      <c r="CM15" s="105">
        <f t="shared" si="56"/>
        <v>0</v>
      </c>
      <c r="CN15" s="104" t="e">
        <f t="shared" si="57"/>
        <v>#DIV/0!</v>
      </c>
      <c r="CO15" s="127">
        <v>805.78</v>
      </c>
      <c r="CP15" s="127">
        <v>1302.82</v>
      </c>
      <c r="CQ15" s="94">
        <f t="shared" si="58"/>
        <v>-0.3815108764065642</v>
      </c>
      <c r="CR15" s="94">
        <f t="shared" si="59"/>
        <v>0.04145313145814955</v>
      </c>
      <c r="CS15" s="93">
        <v>652.04</v>
      </c>
      <c r="CT15" s="93">
        <v>964.8</v>
      </c>
      <c r="CU15" s="104">
        <f t="shared" si="60"/>
        <v>-0.32420000000000004</v>
      </c>
      <c r="CV15" s="105">
        <f t="shared" si="61"/>
        <v>153.74</v>
      </c>
      <c r="CW15" s="105">
        <f t="shared" si="62"/>
        <v>338.02</v>
      </c>
      <c r="CX15" s="104">
        <f t="shared" si="63"/>
        <v>-0.5452</v>
      </c>
      <c r="CY15" s="93">
        <v>261.1698</v>
      </c>
      <c r="CZ15" s="93">
        <v>308.19</v>
      </c>
      <c r="DA15" s="94">
        <f t="shared" si="64"/>
        <v>-0.1525688698530127</v>
      </c>
      <c r="DB15" s="94">
        <f t="shared" si="65"/>
        <v>0.013435808846457627</v>
      </c>
      <c r="DC15" s="93">
        <v>243.697</v>
      </c>
      <c r="DD15" s="93">
        <v>223.35</v>
      </c>
      <c r="DE15" s="104">
        <f t="shared" si="115"/>
        <v>0.09109999999999996</v>
      </c>
      <c r="DF15" s="105">
        <f t="shared" si="116"/>
        <v>17.472800000000007</v>
      </c>
      <c r="DG15" s="105">
        <f t="shared" si="117"/>
        <v>84.84</v>
      </c>
      <c r="DH15" s="104">
        <f t="shared" si="118"/>
        <v>-0.794</v>
      </c>
      <c r="DI15" s="129">
        <v>0</v>
      </c>
      <c r="DJ15" s="129">
        <v>0</v>
      </c>
      <c r="DK15" s="94" t="e">
        <f t="shared" si="70"/>
        <v>#DIV/0!</v>
      </c>
      <c r="DL15" s="94">
        <f t="shared" si="71"/>
        <v>0</v>
      </c>
      <c r="DM15" s="93">
        <v>0</v>
      </c>
      <c r="DN15" s="93">
        <v>0</v>
      </c>
      <c r="DO15" s="104" t="e">
        <f t="shared" si="72"/>
        <v>#DIV/0!</v>
      </c>
      <c r="DP15" s="105">
        <f t="shared" si="73"/>
        <v>0</v>
      </c>
      <c r="DQ15" s="105">
        <f t="shared" si="74"/>
        <v>0</v>
      </c>
      <c r="DR15" s="104" t="e">
        <f t="shared" si="75"/>
        <v>#DIV/0!</v>
      </c>
      <c r="DS15" s="139">
        <v>17.89</v>
      </c>
      <c r="DT15" s="139">
        <v>43.97</v>
      </c>
      <c r="DU15" s="132">
        <f t="shared" si="76"/>
        <v>-0.5931316806913804</v>
      </c>
      <c r="DV15" s="94">
        <f t="shared" si="77"/>
        <v>0.0009203461512898005</v>
      </c>
      <c r="DW15" s="93">
        <v>17.89</v>
      </c>
      <c r="DX15" s="93">
        <v>43.97</v>
      </c>
      <c r="DY15" s="104">
        <f t="shared" si="78"/>
        <v>-0.5931</v>
      </c>
      <c r="DZ15" s="133">
        <f t="shared" si="79"/>
        <v>0</v>
      </c>
      <c r="EA15" s="141">
        <f t="shared" si="80"/>
        <v>0</v>
      </c>
      <c r="EB15" s="104" t="e">
        <f t="shared" si="81"/>
        <v>#DIV/0!</v>
      </c>
      <c r="EC15" s="93"/>
      <c r="ED15" s="93"/>
      <c r="EE15" s="94" t="e">
        <f t="shared" si="82"/>
        <v>#DIV/0!</v>
      </c>
      <c r="EF15" s="94">
        <f t="shared" si="83"/>
        <v>0</v>
      </c>
      <c r="EG15" s="93"/>
      <c r="EH15" s="93"/>
      <c r="EI15" s="104" t="e">
        <f t="shared" si="84"/>
        <v>#DIV/0!</v>
      </c>
      <c r="EJ15" s="105">
        <f t="shared" si="85"/>
        <v>0</v>
      </c>
      <c r="EK15" s="105">
        <f t="shared" si="86"/>
        <v>0</v>
      </c>
      <c r="EL15" s="104" t="e">
        <f t="shared" si="87"/>
        <v>#DIV/0!</v>
      </c>
      <c r="EM15" s="93"/>
      <c r="EN15" s="93"/>
      <c r="EO15" s="94" t="e">
        <f t="shared" si="88"/>
        <v>#DIV/0!</v>
      </c>
      <c r="EP15" s="94">
        <f t="shared" si="89"/>
        <v>0</v>
      </c>
      <c r="EQ15" s="93"/>
      <c r="ER15" s="93"/>
      <c r="ES15" s="104" t="e">
        <f t="shared" si="90"/>
        <v>#DIV/0!</v>
      </c>
      <c r="ET15" s="105">
        <f t="shared" si="91"/>
        <v>0</v>
      </c>
      <c r="EU15" s="105">
        <f t="shared" si="92"/>
        <v>0</v>
      </c>
      <c r="EV15" s="104" t="e">
        <f t="shared" si="93"/>
        <v>#DIV/0!</v>
      </c>
      <c r="EW15" s="146">
        <v>217.8068198113208</v>
      </c>
      <c r="EX15" s="139">
        <v>184.3482859999997</v>
      </c>
      <c r="EY15" s="94">
        <f t="shared" si="94"/>
        <v>0.1815</v>
      </c>
      <c r="EZ15" s="94">
        <f t="shared" si="95"/>
        <v>0.011205012204472899</v>
      </c>
      <c r="FA15" s="154">
        <v>170.87780660377348</v>
      </c>
      <c r="FB15" s="148">
        <v>174.5964079999997</v>
      </c>
      <c r="FC15" s="104">
        <f t="shared" si="96"/>
        <v>-0.021299999999999986</v>
      </c>
      <c r="FD15" s="105">
        <f t="shared" si="97"/>
        <v>46.929013207547314</v>
      </c>
      <c r="FE15" s="105">
        <f t="shared" si="98"/>
        <v>9.751877999999977</v>
      </c>
      <c r="FF15" s="104">
        <f t="shared" si="99"/>
        <v>3.8122999999999996</v>
      </c>
      <c r="FG15" s="93"/>
      <c r="FH15" s="93"/>
      <c r="FI15" s="94" t="e">
        <f t="shared" si="100"/>
        <v>#DIV/0!</v>
      </c>
      <c r="FJ15" s="94">
        <f t="shared" si="101"/>
        <v>0</v>
      </c>
      <c r="FK15" s="93"/>
      <c r="FL15" s="93"/>
      <c r="FM15" s="104" t="e">
        <f t="shared" si="102"/>
        <v>#DIV/0!</v>
      </c>
      <c r="FN15" s="105">
        <f t="shared" si="103"/>
        <v>0</v>
      </c>
      <c r="FO15" s="105">
        <f t="shared" si="104"/>
        <v>0</v>
      </c>
      <c r="FP15" s="104" t="e">
        <f t="shared" si="105"/>
        <v>#DIV/0!</v>
      </c>
      <c r="FQ15" s="161">
        <v>325.94</v>
      </c>
      <c r="FR15" s="161"/>
      <c r="FS15" s="94" t="e">
        <f t="shared" si="106"/>
        <v>#DIV/0!</v>
      </c>
      <c r="FT15" s="94">
        <f t="shared" si="107"/>
        <v>0.016767894049826582</v>
      </c>
      <c r="FU15" s="164">
        <v>272.11</v>
      </c>
      <c r="FV15" s="164"/>
      <c r="FW15" s="104" t="e">
        <f t="shared" si="108"/>
        <v>#DIV/0!</v>
      </c>
      <c r="FX15" s="105">
        <f t="shared" si="109"/>
        <v>53.829999999999984</v>
      </c>
      <c r="FY15" s="105">
        <f t="shared" si="110"/>
        <v>0</v>
      </c>
      <c r="FZ15" s="104" t="e">
        <f t="shared" si="111"/>
        <v>#DIV/0!</v>
      </c>
    </row>
    <row r="16" spans="1:182" s="74" customFormat="1" ht="36" customHeight="1">
      <c r="A16" s="95" t="s">
        <v>94</v>
      </c>
      <c r="B16" s="92">
        <f t="shared" si="6"/>
        <v>3456.8632882452825</v>
      </c>
      <c r="C16" s="93">
        <f t="shared" si="7"/>
        <v>3942.045846847958</v>
      </c>
      <c r="D16" s="94">
        <f t="shared" si="0"/>
        <v>-0.12307887260890815</v>
      </c>
      <c r="E16" s="94">
        <f t="shared" si="1"/>
        <v>-0.0143</v>
      </c>
      <c r="F16" s="94">
        <f t="shared" si="2"/>
        <v>0.021621595919605767</v>
      </c>
      <c r="G16" s="93">
        <f t="shared" si="8"/>
        <v>2483.60062490566</v>
      </c>
      <c r="H16" s="93">
        <f t="shared" si="9"/>
        <v>2784.442944847958</v>
      </c>
      <c r="I16" s="104">
        <f t="shared" si="3"/>
        <v>-0.10799999999999998</v>
      </c>
      <c r="J16" s="105">
        <f t="shared" si="4"/>
        <v>973.2626633396226</v>
      </c>
      <c r="K16" s="105">
        <f t="shared" si="4"/>
        <v>1157.6029019999996</v>
      </c>
      <c r="L16" s="104">
        <f t="shared" si="10"/>
        <v>-0.1592</v>
      </c>
      <c r="M16" s="107">
        <v>2288.32</v>
      </c>
      <c r="N16" s="107">
        <v>2487.45</v>
      </c>
      <c r="O16" s="94">
        <f t="shared" si="11"/>
        <v>-0.08005387042955624</v>
      </c>
      <c r="P16" s="94">
        <f t="shared" si="12"/>
        <v>0.6619642748908247</v>
      </c>
      <c r="Q16" s="93">
        <v>1396.29</v>
      </c>
      <c r="R16" s="93">
        <v>1385.05</v>
      </c>
      <c r="S16" s="104">
        <f t="shared" si="5"/>
        <v>0.008099999999999996</v>
      </c>
      <c r="T16" s="105">
        <f t="shared" si="13"/>
        <v>892.0300000000002</v>
      </c>
      <c r="U16" s="105">
        <f t="shared" si="14"/>
        <v>1102.3999999999999</v>
      </c>
      <c r="V16" s="104">
        <f t="shared" si="15"/>
        <v>-0.19079999999999997</v>
      </c>
      <c r="W16" s="93">
        <v>145.65753800000002</v>
      </c>
      <c r="X16" s="93">
        <v>312.07142484795827</v>
      </c>
      <c r="Y16" s="94">
        <f t="shared" si="16"/>
        <v>-0.5332557664612688</v>
      </c>
      <c r="Z16" s="94">
        <f t="shared" si="17"/>
        <v>0.042135753095962424</v>
      </c>
      <c r="AA16" s="93">
        <v>142.43</v>
      </c>
      <c r="AB16" s="93">
        <v>309.3614248479583</v>
      </c>
      <c r="AC16" s="104">
        <f t="shared" si="18"/>
        <v>-0.5396000000000001</v>
      </c>
      <c r="AD16" s="105">
        <f t="shared" si="112"/>
        <v>3.22753800000001</v>
      </c>
      <c r="AE16" s="105">
        <f t="shared" si="113"/>
        <v>2.7099999999999795</v>
      </c>
      <c r="AF16" s="104">
        <f t="shared" si="114"/>
        <v>0.19100000000000006</v>
      </c>
      <c r="AG16" s="93">
        <v>367.3</v>
      </c>
      <c r="AH16" s="93">
        <v>374.4</v>
      </c>
      <c r="AI16" s="94">
        <f t="shared" si="22"/>
        <v>-0.018963675213675122</v>
      </c>
      <c r="AJ16" s="94">
        <f t="shared" si="23"/>
        <v>0.10625239396911265</v>
      </c>
      <c r="AK16" s="93">
        <v>338.7</v>
      </c>
      <c r="AL16" s="93">
        <v>349</v>
      </c>
      <c r="AM16" s="104">
        <f t="shared" si="24"/>
        <v>-0.02949999999999997</v>
      </c>
      <c r="AN16" s="105">
        <f t="shared" si="25"/>
        <v>28.600000000000023</v>
      </c>
      <c r="AO16" s="105">
        <f t="shared" si="26"/>
        <v>25.399999999999977</v>
      </c>
      <c r="AP16" s="104">
        <f t="shared" si="27"/>
        <v>0.1259999999999999</v>
      </c>
      <c r="AQ16" s="115"/>
      <c r="AR16" s="113">
        <v>0</v>
      </c>
      <c r="AS16" s="94" t="e">
        <f t="shared" si="28"/>
        <v>#DIV/0!</v>
      </c>
      <c r="AT16" s="94">
        <f t="shared" si="29"/>
        <v>0</v>
      </c>
      <c r="AU16" s="114"/>
      <c r="AV16" s="114"/>
      <c r="AW16" s="104" t="e">
        <f t="shared" si="30"/>
        <v>#DIV/0!</v>
      </c>
      <c r="AX16" s="105">
        <f t="shared" si="31"/>
        <v>0</v>
      </c>
      <c r="AY16" s="105">
        <f t="shared" si="32"/>
        <v>0</v>
      </c>
      <c r="AZ16" s="104" t="e">
        <f t="shared" si="33"/>
        <v>#DIV/0!</v>
      </c>
      <c r="BA16" s="118">
        <v>243.037321</v>
      </c>
      <c r="BB16" s="118">
        <v>284.49442200000004</v>
      </c>
      <c r="BC16" s="94">
        <f t="shared" si="34"/>
        <v>-0.14572201700320173</v>
      </c>
      <c r="BD16" s="94">
        <f t="shared" si="35"/>
        <v>0.07030573694552054</v>
      </c>
      <c r="BE16" s="93">
        <v>227.14729</v>
      </c>
      <c r="BF16" s="93">
        <v>273.57152</v>
      </c>
      <c r="BG16" s="104">
        <f t="shared" si="36"/>
        <v>-0.16969999999999996</v>
      </c>
      <c r="BH16" s="105">
        <f t="shared" si="37"/>
        <v>15.890030999999993</v>
      </c>
      <c r="BI16" s="105">
        <f t="shared" si="38"/>
        <v>10.922902000000022</v>
      </c>
      <c r="BJ16" s="104">
        <f t="shared" si="39"/>
        <v>0.4547000000000001</v>
      </c>
      <c r="BK16" s="119">
        <v>58.18</v>
      </c>
      <c r="BL16" s="119">
        <v>92.99</v>
      </c>
      <c r="BM16" s="94">
        <f t="shared" si="40"/>
        <v>-0.3743413270244112</v>
      </c>
      <c r="BN16" s="94">
        <f t="shared" si="41"/>
        <v>0.016830286635238154</v>
      </c>
      <c r="BO16" s="93">
        <v>57.67999999999999</v>
      </c>
      <c r="BP16" s="93">
        <v>92.54</v>
      </c>
      <c r="BQ16" s="104">
        <f t="shared" si="42"/>
        <v>-0.37670000000000003</v>
      </c>
      <c r="BR16" s="105">
        <f t="shared" si="43"/>
        <v>0.5000000000000071</v>
      </c>
      <c r="BS16" s="105">
        <f t="shared" si="44"/>
        <v>0.45000000000000284</v>
      </c>
      <c r="BT16" s="104">
        <f t="shared" si="45"/>
        <v>0.11109999999999998</v>
      </c>
      <c r="BU16" s="93"/>
      <c r="BV16" s="93"/>
      <c r="BW16" s="94" t="e">
        <f t="shared" si="46"/>
        <v>#DIV/0!</v>
      </c>
      <c r="BX16" s="94">
        <f t="shared" si="47"/>
        <v>0</v>
      </c>
      <c r="BY16" s="93"/>
      <c r="BZ16" s="93"/>
      <c r="CA16" s="104" t="e">
        <f t="shared" si="48"/>
        <v>#DIV/0!</v>
      </c>
      <c r="CB16" s="105">
        <f t="shared" si="49"/>
        <v>0</v>
      </c>
      <c r="CC16" s="105">
        <f t="shared" si="50"/>
        <v>0</v>
      </c>
      <c r="CD16" s="104" t="e">
        <f t="shared" si="51"/>
        <v>#DIV/0!</v>
      </c>
      <c r="CE16" s="93">
        <v>0</v>
      </c>
      <c r="CF16" s="93">
        <v>0</v>
      </c>
      <c r="CG16" s="94" t="e">
        <f t="shared" si="52"/>
        <v>#DIV/0!</v>
      </c>
      <c r="CH16" s="94">
        <f t="shared" si="53"/>
        <v>0</v>
      </c>
      <c r="CI16" s="93">
        <v>0</v>
      </c>
      <c r="CJ16" s="93">
        <v>0</v>
      </c>
      <c r="CK16" s="104" t="e">
        <f t="shared" si="54"/>
        <v>#DIV/0!</v>
      </c>
      <c r="CL16" s="105">
        <f t="shared" si="55"/>
        <v>0</v>
      </c>
      <c r="CM16" s="105">
        <f t="shared" si="56"/>
        <v>0</v>
      </c>
      <c r="CN16" s="104" t="e">
        <f t="shared" si="57"/>
        <v>#DIV/0!</v>
      </c>
      <c r="CO16" s="127">
        <v>332.22</v>
      </c>
      <c r="CP16" s="127">
        <v>390.64</v>
      </c>
      <c r="CQ16" s="94">
        <f t="shared" si="58"/>
        <v>-0.14954945730083954</v>
      </c>
      <c r="CR16" s="94">
        <f t="shared" si="59"/>
        <v>0.09610446589822655</v>
      </c>
      <c r="CS16" s="93">
        <v>301.67</v>
      </c>
      <c r="CT16" s="93">
        <v>374.92</v>
      </c>
      <c r="CU16" s="104">
        <f t="shared" si="60"/>
        <v>-0.19540000000000002</v>
      </c>
      <c r="CV16" s="105">
        <f t="shared" si="61"/>
        <v>30.55000000000001</v>
      </c>
      <c r="CW16" s="105">
        <f t="shared" si="62"/>
        <v>15.71999999999997</v>
      </c>
      <c r="CX16" s="104">
        <f t="shared" si="63"/>
        <v>0.9434</v>
      </c>
      <c r="CY16" s="93">
        <v>0</v>
      </c>
      <c r="CZ16" s="93">
        <v>0</v>
      </c>
      <c r="DA16" s="94" t="e">
        <f t="shared" si="64"/>
        <v>#DIV/0!</v>
      </c>
      <c r="DB16" s="94">
        <f t="shared" si="65"/>
        <v>0</v>
      </c>
      <c r="DC16" s="93">
        <v>0</v>
      </c>
      <c r="DD16" s="93">
        <v>0</v>
      </c>
      <c r="DE16" s="104" t="e">
        <f t="shared" si="115"/>
        <v>#DIV/0!</v>
      </c>
      <c r="DF16" s="105">
        <f t="shared" si="116"/>
        <v>0</v>
      </c>
      <c r="DG16" s="105">
        <f t="shared" si="117"/>
        <v>0</v>
      </c>
      <c r="DH16" s="104" t="e">
        <f t="shared" si="118"/>
        <v>#DIV/0!</v>
      </c>
      <c r="DI16" s="129">
        <v>0</v>
      </c>
      <c r="DJ16" s="129">
        <v>0</v>
      </c>
      <c r="DK16" s="94" t="e">
        <f t="shared" si="70"/>
        <v>#DIV/0!</v>
      </c>
      <c r="DL16" s="94">
        <f t="shared" si="71"/>
        <v>0</v>
      </c>
      <c r="DM16" s="93">
        <v>0</v>
      </c>
      <c r="DN16" s="93">
        <v>0</v>
      </c>
      <c r="DO16" s="104" t="e">
        <f t="shared" si="72"/>
        <v>#DIV/0!</v>
      </c>
      <c r="DP16" s="105">
        <f t="shared" si="73"/>
        <v>0</v>
      </c>
      <c r="DQ16" s="105">
        <f t="shared" si="74"/>
        <v>0</v>
      </c>
      <c r="DR16" s="104" t="e">
        <f t="shared" si="75"/>
        <v>#DIV/0!</v>
      </c>
      <c r="DS16" s="134"/>
      <c r="DT16" s="134"/>
      <c r="DU16" s="132" t="e">
        <f t="shared" si="76"/>
        <v>#DIV/0!</v>
      </c>
      <c r="DV16" s="94">
        <f t="shared" si="77"/>
        <v>0</v>
      </c>
      <c r="DW16" s="93"/>
      <c r="DX16" s="93"/>
      <c r="DY16" s="104" t="e">
        <f t="shared" si="78"/>
        <v>#DIV/0!</v>
      </c>
      <c r="DZ16" s="133">
        <f t="shared" si="79"/>
        <v>0</v>
      </c>
      <c r="EA16" s="141">
        <f t="shared" si="80"/>
        <v>0</v>
      </c>
      <c r="EB16" s="104" t="e">
        <f t="shared" si="81"/>
        <v>#DIV/0!</v>
      </c>
      <c r="EC16" s="93"/>
      <c r="ED16" s="93"/>
      <c r="EE16" s="94" t="e">
        <f t="shared" si="82"/>
        <v>#DIV/0!</v>
      </c>
      <c r="EF16" s="94">
        <f t="shared" si="83"/>
        <v>0</v>
      </c>
      <c r="EG16" s="93"/>
      <c r="EH16" s="93"/>
      <c r="EI16" s="104" t="e">
        <f t="shared" si="84"/>
        <v>#DIV/0!</v>
      </c>
      <c r="EJ16" s="105">
        <f t="shared" si="85"/>
        <v>0</v>
      </c>
      <c r="EK16" s="105">
        <f t="shared" si="86"/>
        <v>0</v>
      </c>
      <c r="EL16" s="104" t="e">
        <f t="shared" si="87"/>
        <v>#DIV/0!</v>
      </c>
      <c r="EM16" s="93"/>
      <c r="EN16" s="93"/>
      <c r="EO16" s="94" t="e">
        <f t="shared" si="88"/>
        <v>#DIV/0!</v>
      </c>
      <c r="EP16" s="94">
        <f t="shared" si="89"/>
        <v>0</v>
      </c>
      <c r="EQ16" s="93"/>
      <c r="ER16" s="93"/>
      <c r="ES16" s="104" t="e">
        <f t="shared" si="90"/>
        <v>#DIV/0!</v>
      </c>
      <c r="ET16" s="105">
        <f t="shared" si="91"/>
        <v>0</v>
      </c>
      <c r="EU16" s="105">
        <f t="shared" si="92"/>
        <v>0</v>
      </c>
      <c r="EV16" s="104" t="e">
        <f t="shared" si="93"/>
        <v>#DIV/0!</v>
      </c>
      <c r="EW16" s="134">
        <v>22.1484292452829</v>
      </c>
      <c r="EX16" s="139"/>
      <c r="EY16" s="94" t="e">
        <f t="shared" si="94"/>
        <v>#DIV/0!</v>
      </c>
      <c r="EZ16" s="94">
        <f t="shared" si="95"/>
        <v>0.006407088565115206</v>
      </c>
      <c r="FA16" s="151">
        <v>19.6833349056603</v>
      </c>
      <c r="FB16" s="151"/>
      <c r="FC16" s="104" t="e">
        <f t="shared" si="96"/>
        <v>#DIV/0!</v>
      </c>
      <c r="FD16" s="105">
        <f t="shared" si="97"/>
        <v>2.4650943396226026</v>
      </c>
      <c r="FE16" s="105">
        <f t="shared" si="98"/>
        <v>0</v>
      </c>
      <c r="FF16" s="104" t="e">
        <f t="shared" si="99"/>
        <v>#DIV/0!</v>
      </c>
      <c r="FG16" s="93"/>
      <c r="FH16" s="93"/>
      <c r="FI16" s="94" t="e">
        <f t="shared" si="100"/>
        <v>#DIV/0!</v>
      </c>
      <c r="FJ16" s="94">
        <f t="shared" si="101"/>
        <v>0</v>
      </c>
      <c r="FK16" s="93"/>
      <c r="FL16" s="93"/>
      <c r="FM16" s="104" t="e">
        <f t="shared" si="102"/>
        <v>#DIV/0!</v>
      </c>
      <c r="FN16" s="105">
        <f t="shared" si="103"/>
        <v>0</v>
      </c>
      <c r="FO16" s="105">
        <f t="shared" si="104"/>
        <v>0</v>
      </c>
      <c r="FP16" s="104" t="e">
        <f t="shared" si="105"/>
        <v>#DIV/0!</v>
      </c>
      <c r="FQ16" s="161"/>
      <c r="FR16" s="161"/>
      <c r="FS16" s="94" t="e">
        <f t="shared" si="106"/>
        <v>#DIV/0!</v>
      </c>
      <c r="FT16" s="94">
        <f t="shared" si="107"/>
        <v>0</v>
      </c>
      <c r="FU16" s="164"/>
      <c r="FV16" s="164"/>
      <c r="FW16" s="104" t="e">
        <f t="shared" si="108"/>
        <v>#DIV/0!</v>
      </c>
      <c r="FX16" s="105">
        <f t="shared" si="109"/>
        <v>0</v>
      </c>
      <c r="FY16" s="105">
        <f t="shared" si="110"/>
        <v>0</v>
      </c>
      <c r="FZ16" s="104" t="e">
        <f t="shared" si="111"/>
        <v>#DIV/0!</v>
      </c>
    </row>
    <row r="17" spans="1:182" s="74" customFormat="1" ht="36" customHeight="1">
      <c r="A17" s="95" t="s">
        <v>95</v>
      </c>
      <c r="B17" s="92">
        <f t="shared" si="6"/>
        <v>4448.885525</v>
      </c>
      <c r="C17" s="93">
        <f t="shared" si="7"/>
        <v>3005.1616886741235</v>
      </c>
      <c r="D17" s="94">
        <f t="shared" si="0"/>
        <v>0.48041469507846907</v>
      </c>
      <c r="E17" s="94">
        <f t="shared" si="1"/>
        <v>0.0425</v>
      </c>
      <c r="F17" s="94">
        <f t="shared" si="2"/>
        <v>0.027826383947905733</v>
      </c>
      <c r="G17" s="93">
        <f t="shared" si="8"/>
        <v>2237.3261780000003</v>
      </c>
      <c r="H17" s="93">
        <f t="shared" si="9"/>
        <v>2359.301211674124</v>
      </c>
      <c r="I17" s="104">
        <f t="shared" si="3"/>
        <v>-0.05169999999999997</v>
      </c>
      <c r="J17" s="105">
        <f t="shared" si="4"/>
        <v>2211.5593469999994</v>
      </c>
      <c r="K17" s="105">
        <f t="shared" si="4"/>
        <v>645.8604769999997</v>
      </c>
      <c r="L17" s="104">
        <f t="shared" si="10"/>
        <v>2.4242</v>
      </c>
      <c r="M17" s="107">
        <v>2945.88</v>
      </c>
      <c r="N17" s="107">
        <v>1442.35</v>
      </c>
      <c r="O17" s="94">
        <f t="shared" si="11"/>
        <v>1.0424168891045864</v>
      </c>
      <c r="P17" s="94">
        <f t="shared" si="12"/>
        <v>0.6621613398335306</v>
      </c>
      <c r="Q17" s="93">
        <v>942.54</v>
      </c>
      <c r="R17" s="93">
        <v>986.29</v>
      </c>
      <c r="S17" s="104">
        <f t="shared" si="5"/>
        <v>-0.044399999999999995</v>
      </c>
      <c r="T17" s="105">
        <f t="shared" si="13"/>
        <v>2003.3400000000001</v>
      </c>
      <c r="U17" s="105">
        <f t="shared" si="14"/>
        <v>456.05999999999995</v>
      </c>
      <c r="V17" s="104">
        <f t="shared" si="15"/>
        <v>3.3926999999999996</v>
      </c>
      <c r="W17" s="93">
        <v>340.61503300000027</v>
      </c>
      <c r="X17" s="93">
        <v>340.6980536741238</v>
      </c>
      <c r="Y17" s="94">
        <f t="shared" si="16"/>
        <v>-0.00024367815791205091</v>
      </c>
      <c r="Z17" s="94">
        <f t="shared" si="17"/>
        <v>0.07656187849427758</v>
      </c>
      <c r="AA17" s="93">
        <v>313.97</v>
      </c>
      <c r="AB17" s="93">
        <v>292.6640566741238</v>
      </c>
      <c r="AC17" s="104">
        <f t="shared" si="18"/>
        <v>0.07279999999999998</v>
      </c>
      <c r="AD17" s="105">
        <f t="shared" si="112"/>
        <v>26.64503300000024</v>
      </c>
      <c r="AE17" s="105">
        <f t="shared" si="113"/>
        <v>48.033997</v>
      </c>
      <c r="AF17" s="104">
        <f t="shared" si="114"/>
        <v>-0.44530000000000003</v>
      </c>
      <c r="AG17" s="93">
        <v>361.6</v>
      </c>
      <c r="AH17" s="93">
        <v>299.2</v>
      </c>
      <c r="AI17" s="94">
        <f t="shared" si="22"/>
        <v>0.20855614973262043</v>
      </c>
      <c r="AJ17" s="94">
        <f t="shared" si="23"/>
        <v>0.08127878273514355</v>
      </c>
      <c r="AK17" s="93">
        <v>273.5</v>
      </c>
      <c r="AL17" s="93">
        <v>274.1</v>
      </c>
      <c r="AM17" s="104">
        <f t="shared" si="24"/>
        <v>-0.0021999999999999797</v>
      </c>
      <c r="AN17" s="105">
        <f t="shared" si="25"/>
        <v>88.10000000000002</v>
      </c>
      <c r="AO17" s="105">
        <f t="shared" si="26"/>
        <v>25.099999999999966</v>
      </c>
      <c r="AP17" s="104">
        <f t="shared" si="27"/>
        <v>2.51</v>
      </c>
      <c r="AQ17" s="115">
        <v>347.29</v>
      </c>
      <c r="AR17" s="113">
        <v>302.78000000000003</v>
      </c>
      <c r="AS17" s="94">
        <f t="shared" si="28"/>
        <v>0.14700442565559146</v>
      </c>
      <c r="AT17" s="94">
        <f t="shared" si="29"/>
        <v>0.07806224683652656</v>
      </c>
      <c r="AU17" s="114">
        <v>317.67</v>
      </c>
      <c r="AV17" s="114">
        <v>266.22</v>
      </c>
      <c r="AW17" s="104">
        <f t="shared" si="30"/>
        <v>0.19330000000000003</v>
      </c>
      <c r="AX17" s="105">
        <f t="shared" si="31"/>
        <v>29.620000000000005</v>
      </c>
      <c r="AY17" s="105">
        <f t="shared" si="32"/>
        <v>36.56</v>
      </c>
      <c r="AZ17" s="104">
        <f t="shared" si="33"/>
        <v>-0.18979999999999997</v>
      </c>
      <c r="BA17" s="118">
        <v>154.03049199999998</v>
      </c>
      <c r="BB17" s="118">
        <v>164.79363500000002</v>
      </c>
      <c r="BC17" s="94">
        <f t="shared" si="34"/>
        <v>-0.06531285628841212</v>
      </c>
      <c r="BD17" s="94">
        <f t="shared" si="35"/>
        <v>0.03462226464008646</v>
      </c>
      <c r="BE17" s="93">
        <v>136.016178</v>
      </c>
      <c r="BF17" s="93">
        <v>148.237155</v>
      </c>
      <c r="BG17" s="104">
        <f t="shared" si="36"/>
        <v>-0.08240000000000003</v>
      </c>
      <c r="BH17" s="105">
        <f t="shared" si="37"/>
        <v>18.014313999999985</v>
      </c>
      <c r="BI17" s="105">
        <f t="shared" si="38"/>
        <v>16.556480000000022</v>
      </c>
      <c r="BJ17" s="104">
        <f t="shared" si="39"/>
        <v>0.08810000000000007</v>
      </c>
      <c r="BK17" s="119">
        <v>27.65</v>
      </c>
      <c r="BL17" s="119">
        <v>127.18</v>
      </c>
      <c r="BM17" s="94">
        <f t="shared" si="40"/>
        <v>-0.7825916024532159</v>
      </c>
      <c r="BN17" s="94">
        <f t="shared" si="41"/>
        <v>0.0062150396643438025</v>
      </c>
      <c r="BO17" s="93">
        <v>26.159999999999997</v>
      </c>
      <c r="BP17" s="93">
        <v>127.14</v>
      </c>
      <c r="BQ17" s="104">
        <f t="shared" si="42"/>
        <v>-0.7942</v>
      </c>
      <c r="BR17" s="105">
        <f t="shared" si="43"/>
        <v>1.490000000000002</v>
      </c>
      <c r="BS17" s="105">
        <f t="shared" si="44"/>
        <v>0.04000000000000625</v>
      </c>
      <c r="BT17" s="104">
        <f t="shared" si="45"/>
        <v>36.25</v>
      </c>
      <c r="BU17" s="123"/>
      <c r="BV17" s="123"/>
      <c r="BW17" s="94" t="e">
        <f t="shared" si="46"/>
        <v>#DIV/0!</v>
      </c>
      <c r="BX17" s="94">
        <f t="shared" si="47"/>
        <v>0</v>
      </c>
      <c r="BY17" s="93"/>
      <c r="BZ17" s="93"/>
      <c r="CA17" s="104" t="e">
        <f t="shared" si="48"/>
        <v>#DIV/0!</v>
      </c>
      <c r="CB17" s="105">
        <f t="shared" si="49"/>
        <v>0</v>
      </c>
      <c r="CC17" s="105">
        <f t="shared" si="50"/>
        <v>0</v>
      </c>
      <c r="CD17" s="104" t="e">
        <f t="shared" si="51"/>
        <v>#DIV/0!</v>
      </c>
      <c r="CE17" s="93">
        <v>0</v>
      </c>
      <c r="CF17" s="93">
        <v>0</v>
      </c>
      <c r="CG17" s="94" t="e">
        <f t="shared" si="52"/>
        <v>#DIV/0!</v>
      </c>
      <c r="CH17" s="94">
        <f t="shared" si="53"/>
        <v>0</v>
      </c>
      <c r="CI17" s="93">
        <v>0</v>
      </c>
      <c r="CJ17" s="93">
        <v>0</v>
      </c>
      <c r="CK17" s="104" t="e">
        <f t="shared" si="54"/>
        <v>#DIV/0!</v>
      </c>
      <c r="CL17" s="105">
        <f t="shared" si="55"/>
        <v>0</v>
      </c>
      <c r="CM17" s="105">
        <f t="shared" si="56"/>
        <v>0</v>
      </c>
      <c r="CN17" s="104" t="e">
        <f t="shared" si="57"/>
        <v>#DIV/0!</v>
      </c>
      <c r="CO17" s="127">
        <v>271.82</v>
      </c>
      <c r="CP17" s="127">
        <v>328.16</v>
      </c>
      <c r="CQ17" s="94">
        <f t="shared" si="58"/>
        <v>-0.17168454412481723</v>
      </c>
      <c r="CR17" s="94">
        <f t="shared" si="59"/>
        <v>0.06109844779609159</v>
      </c>
      <c r="CS17" s="93">
        <v>227.47</v>
      </c>
      <c r="CT17" s="93">
        <v>264.65</v>
      </c>
      <c r="CU17" s="104">
        <f t="shared" si="60"/>
        <v>-0.14049999999999996</v>
      </c>
      <c r="CV17" s="105">
        <f t="shared" si="61"/>
        <v>44.349999999999994</v>
      </c>
      <c r="CW17" s="105">
        <f t="shared" si="62"/>
        <v>63.51000000000005</v>
      </c>
      <c r="CX17" s="104">
        <f t="shared" si="63"/>
        <v>-0.30169999999999997</v>
      </c>
      <c r="CY17" s="93">
        <v>0</v>
      </c>
      <c r="CZ17" s="93">
        <v>0</v>
      </c>
      <c r="DA17" s="94" t="e">
        <f t="shared" si="64"/>
        <v>#DIV/0!</v>
      </c>
      <c r="DB17" s="94">
        <f t="shared" si="65"/>
        <v>0</v>
      </c>
      <c r="DC17" s="93">
        <v>0</v>
      </c>
      <c r="DD17" s="93">
        <v>0</v>
      </c>
      <c r="DE17" s="104" t="e">
        <f t="shared" si="115"/>
        <v>#DIV/0!</v>
      </c>
      <c r="DF17" s="105">
        <f t="shared" si="116"/>
        <v>0</v>
      </c>
      <c r="DG17" s="105">
        <f t="shared" si="117"/>
        <v>0</v>
      </c>
      <c r="DH17" s="104" t="e">
        <f t="shared" si="118"/>
        <v>#DIV/0!</v>
      </c>
      <c r="DI17" s="129">
        <v>0</v>
      </c>
      <c r="DJ17" s="129">
        <v>0</v>
      </c>
      <c r="DK17" s="94" t="e">
        <f t="shared" si="70"/>
        <v>#DIV/0!</v>
      </c>
      <c r="DL17" s="94">
        <f t="shared" si="71"/>
        <v>0</v>
      </c>
      <c r="DM17" s="93">
        <v>0</v>
      </c>
      <c r="DN17" s="93">
        <v>0</v>
      </c>
      <c r="DO17" s="104" t="e">
        <f t="shared" si="72"/>
        <v>#DIV/0!</v>
      </c>
      <c r="DP17" s="105">
        <f t="shared" si="73"/>
        <v>0</v>
      </c>
      <c r="DQ17" s="105">
        <f t="shared" si="74"/>
        <v>0</v>
      </c>
      <c r="DR17" s="104" t="e">
        <f t="shared" si="75"/>
        <v>#DIV/0!</v>
      </c>
      <c r="DS17" s="134"/>
      <c r="DT17" s="134"/>
      <c r="DU17" s="132" t="e">
        <f t="shared" si="76"/>
        <v>#DIV/0!</v>
      </c>
      <c r="DV17" s="94">
        <f t="shared" si="77"/>
        <v>0</v>
      </c>
      <c r="DW17" s="93"/>
      <c r="DX17" s="93"/>
      <c r="DY17" s="104" t="e">
        <f t="shared" si="78"/>
        <v>#DIV/0!</v>
      </c>
      <c r="DZ17" s="133">
        <f t="shared" si="79"/>
        <v>0</v>
      </c>
      <c r="EA17" s="141">
        <f t="shared" si="80"/>
        <v>0</v>
      </c>
      <c r="EB17" s="104" t="e">
        <f t="shared" si="81"/>
        <v>#DIV/0!</v>
      </c>
      <c r="EC17" s="93"/>
      <c r="ED17" s="93"/>
      <c r="EE17" s="94" t="e">
        <f t="shared" si="82"/>
        <v>#DIV/0!</v>
      </c>
      <c r="EF17" s="94">
        <f t="shared" si="83"/>
        <v>0</v>
      </c>
      <c r="EG17" s="93"/>
      <c r="EH17" s="93"/>
      <c r="EI17" s="104" t="e">
        <f t="shared" si="84"/>
        <v>#DIV/0!</v>
      </c>
      <c r="EJ17" s="105">
        <f t="shared" si="85"/>
        <v>0</v>
      </c>
      <c r="EK17" s="105">
        <f t="shared" si="86"/>
        <v>0</v>
      </c>
      <c r="EL17" s="104" t="e">
        <f t="shared" si="87"/>
        <v>#DIV/0!</v>
      </c>
      <c r="EM17" s="93"/>
      <c r="EN17" s="93"/>
      <c r="EO17" s="94" t="e">
        <f t="shared" si="88"/>
        <v>#DIV/0!</v>
      </c>
      <c r="EP17" s="94">
        <f t="shared" si="89"/>
        <v>0</v>
      </c>
      <c r="EQ17" s="93"/>
      <c r="ER17" s="93"/>
      <c r="ES17" s="104" t="e">
        <f t="shared" si="90"/>
        <v>#DIV/0!</v>
      </c>
      <c r="ET17" s="105">
        <f t="shared" si="91"/>
        <v>0</v>
      </c>
      <c r="EU17" s="105">
        <f t="shared" si="92"/>
        <v>0</v>
      </c>
      <c r="EV17" s="104" t="e">
        <f t="shared" si="93"/>
        <v>#DIV/0!</v>
      </c>
      <c r="EW17" s="134"/>
      <c r="EX17" s="139"/>
      <c r="EY17" s="94" t="e">
        <f t="shared" si="94"/>
        <v>#DIV/0!</v>
      </c>
      <c r="EZ17" s="94">
        <f t="shared" si="95"/>
        <v>0</v>
      </c>
      <c r="FA17" s="151"/>
      <c r="FB17" s="151"/>
      <c r="FC17" s="104" t="e">
        <f t="shared" si="96"/>
        <v>#DIV/0!</v>
      </c>
      <c r="FD17" s="105">
        <f t="shared" si="97"/>
        <v>0</v>
      </c>
      <c r="FE17" s="105">
        <f t="shared" si="98"/>
        <v>0</v>
      </c>
      <c r="FF17" s="104" t="e">
        <f t="shared" si="99"/>
        <v>#DIV/0!</v>
      </c>
      <c r="FG17" s="93"/>
      <c r="FH17" s="93"/>
      <c r="FI17" s="94" t="e">
        <f t="shared" si="100"/>
        <v>#DIV/0!</v>
      </c>
      <c r="FJ17" s="94">
        <f t="shared" si="101"/>
        <v>0</v>
      </c>
      <c r="FK17" s="93"/>
      <c r="FL17" s="93"/>
      <c r="FM17" s="104" t="e">
        <f t="shared" si="102"/>
        <v>#DIV/0!</v>
      </c>
      <c r="FN17" s="105">
        <f t="shared" si="103"/>
        <v>0</v>
      </c>
      <c r="FO17" s="105">
        <f t="shared" si="104"/>
        <v>0</v>
      </c>
      <c r="FP17" s="104" t="e">
        <f t="shared" si="105"/>
        <v>#DIV/0!</v>
      </c>
      <c r="FQ17" s="161"/>
      <c r="FR17" s="161"/>
      <c r="FS17" s="94" t="e">
        <f t="shared" si="106"/>
        <v>#DIV/0!</v>
      </c>
      <c r="FT17" s="94">
        <f t="shared" si="107"/>
        <v>0</v>
      </c>
      <c r="FU17" s="164"/>
      <c r="FV17" s="164"/>
      <c r="FW17" s="104" t="e">
        <f t="shared" si="108"/>
        <v>#DIV/0!</v>
      </c>
      <c r="FX17" s="105">
        <f t="shared" si="109"/>
        <v>0</v>
      </c>
      <c r="FY17" s="105">
        <f t="shared" si="110"/>
        <v>0</v>
      </c>
      <c r="FZ17" s="104" t="e">
        <f t="shared" si="111"/>
        <v>#DIV/0!</v>
      </c>
    </row>
    <row r="18" spans="1:182" s="74" customFormat="1" ht="36" customHeight="1">
      <c r="A18" s="95" t="s">
        <v>96</v>
      </c>
      <c r="B18" s="92">
        <f t="shared" si="6"/>
        <v>3279.818013</v>
      </c>
      <c r="C18" s="93">
        <f t="shared" si="7"/>
        <v>2768.669694307506</v>
      </c>
      <c r="D18" s="94">
        <f t="shared" si="0"/>
        <v>0.1846187429809469</v>
      </c>
      <c r="E18" s="94">
        <f t="shared" si="1"/>
        <v>0.0151</v>
      </c>
      <c r="F18" s="94">
        <f t="shared" si="2"/>
        <v>0.020514233237996223</v>
      </c>
      <c r="G18" s="93">
        <f t="shared" si="8"/>
        <v>2370.454528</v>
      </c>
      <c r="H18" s="93">
        <f t="shared" si="9"/>
        <v>1748.395141307506</v>
      </c>
      <c r="I18" s="104">
        <f t="shared" si="3"/>
        <v>0.3557999999999999</v>
      </c>
      <c r="J18" s="105">
        <f t="shared" si="4"/>
        <v>909.3634849999999</v>
      </c>
      <c r="K18" s="105">
        <f t="shared" si="4"/>
        <v>1020.2745529999997</v>
      </c>
      <c r="L18" s="104">
        <f t="shared" si="10"/>
        <v>-0.10870000000000002</v>
      </c>
      <c r="M18" s="107">
        <v>1938.57</v>
      </c>
      <c r="N18" s="107">
        <v>1952.22</v>
      </c>
      <c r="O18" s="94">
        <f t="shared" si="11"/>
        <v>-0.006992039831576406</v>
      </c>
      <c r="P18" s="94">
        <f t="shared" si="12"/>
        <v>0.5910602333166709</v>
      </c>
      <c r="Q18" s="93">
        <v>1090.99</v>
      </c>
      <c r="R18" s="93">
        <v>981.93</v>
      </c>
      <c r="S18" s="104">
        <f t="shared" si="5"/>
        <v>0.11109999999999998</v>
      </c>
      <c r="T18" s="105">
        <f t="shared" si="13"/>
        <v>847.5799999999999</v>
      </c>
      <c r="U18" s="105">
        <f t="shared" si="14"/>
        <v>970.2900000000001</v>
      </c>
      <c r="V18" s="104">
        <f t="shared" si="15"/>
        <v>-0.12649999999999995</v>
      </c>
      <c r="W18" s="93">
        <v>125.390825</v>
      </c>
      <c r="X18" s="93">
        <v>55.42741430750606</v>
      </c>
      <c r="Y18" s="94">
        <f t="shared" si="16"/>
        <v>1.262252832223844</v>
      </c>
      <c r="Z18" s="94">
        <f t="shared" si="17"/>
        <v>0.038231031265453325</v>
      </c>
      <c r="AA18" s="93">
        <v>118.95</v>
      </c>
      <c r="AB18" s="93">
        <v>48.00242130750606</v>
      </c>
      <c r="AC18" s="104">
        <f t="shared" si="18"/>
        <v>1.4780000000000002</v>
      </c>
      <c r="AD18" s="105">
        <f t="shared" si="112"/>
        <v>6.440825000000004</v>
      </c>
      <c r="AE18" s="105">
        <f t="shared" si="113"/>
        <v>7.424993000000001</v>
      </c>
      <c r="AF18" s="104">
        <f t="shared" si="114"/>
        <v>-0.13249999999999995</v>
      </c>
      <c r="AG18" s="93">
        <v>66.2</v>
      </c>
      <c r="AH18" s="93">
        <v>0</v>
      </c>
      <c r="AI18" s="94" t="e">
        <f t="shared" si="22"/>
        <v>#DIV/0!</v>
      </c>
      <c r="AJ18" s="94">
        <f t="shared" si="23"/>
        <v>0.02018404671771647</v>
      </c>
      <c r="AK18" s="93">
        <v>62</v>
      </c>
      <c r="AL18" s="93">
        <v>0</v>
      </c>
      <c r="AM18" s="104" t="e">
        <f t="shared" si="24"/>
        <v>#DIV/0!</v>
      </c>
      <c r="AN18" s="105">
        <f t="shared" si="25"/>
        <v>4.200000000000003</v>
      </c>
      <c r="AO18" s="105">
        <f t="shared" si="26"/>
        <v>0</v>
      </c>
      <c r="AP18" s="104" t="e">
        <f t="shared" si="27"/>
        <v>#DIV/0!</v>
      </c>
      <c r="AQ18" s="115"/>
      <c r="AR18" s="113">
        <v>0</v>
      </c>
      <c r="AS18" s="94" t="e">
        <f t="shared" si="28"/>
        <v>#DIV/0!</v>
      </c>
      <c r="AT18" s="94">
        <f t="shared" si="29"/>
        <v>0</v>
      </c>
      <c r="AU18" s="114"/>
      <c r="AV18" s="114"/>
      <c r="AW18" s="104" t="e">
        <f t="shared" si="30"/>
        <v>#DIV/0!</v>
      </c>
      <c r="AX18" s="105">
        <f t="shared" si="31"/>
        <v>0</v>
      </c>
      <c r="AY18" s="105">
        <f t="shared" si="32"/>
        <v>0</v>
      </c>
      <c r="AZ18" s="104" t="e">
        <f t="shared" si="33"/>
        <v>#DIV/0!</v>
      </c>
      <c r="BA18" s="118">
        <v>123.93608700000001</v>
      </c>
      <c r="BB18" s="118">
        <v>142.166069</v>
      </c>
      <c r="BC18" s="94">
        <f t="shared" si="34"/>
        <v>-0.12823018972269662</v>
      </c>
      <c r="BD18" s="94">
        <f t="shared" si="35"/>
        <v>0.03778748897309627</v>
      </c>
      <c r="BE18" s="93">
        <v>100.445207</v>
      </c>
      <c r="BF18" s="93">
        <v>121.83870800000001</v>
      </c>
      <c r="BG18" s="104">
        <f t="shared" si="36"/>
        <v>-0.17559999999999998</v>
      </c>
      <c r="BH18" s="105">
        <f t="shared" si="37"/>
        <v>23.49088000000002</v>
      </c>
      <c r="BI18" s="105">
        <f t="shared" si="38"/>
        <v>20.327360999999982</v>
      </c>
      <c r="BJ18" s="104">
        <f t="shared" si="39"/>
        <v>0.15559999999999996</v>
      </c>
      <c r="BK18" s="119">
        <v>54.62</v>
      </c>
      <c r="BL18" s="119">
        <v>59.46</v>
      </c>
      <c r="BM18" s="94">
        <f t="shared" si="40"/>
        <v>-0.08139926000672727</v>
      </c>
      <c r="BN18" s="94">
        <f t="shared" si="41"/>
        <v>0.016653363016943708</v>
      </c>
      <c r="BO18" s="93">
        <v>51.97</v>
      </c>
      <c r="BP18" s="93">
        <v>56.940000000000005</v>
      </c>
      <c r="BQ18" s="104">
        <f t="shared" si="42"/>
        <v>-0.08730000000000004</v>
      </c>
      <c r="BR18" s="105">
        <f t="shared" si="43"/>
        <v>2.6499999999999986</v>
      </c>
      <c r="BS18" s="105">
        <f t="shared" si="44"/>
        <v>2.519999999999996</v>
      </c>
      <c r="BT18" s="104">
        <f t="shared" si="45"/>
        <v>0.05160000000000009</v>
      </c>
      <c r="BU18" s="123">
        <v>460.8174009999997</v>
      </c>
      <c r="BV18" s="123">
        <v>212.866211</v>
      </c>
      <c r="BW18" s="94">
        <f t="shared" si="46"/>
        <v>1.1648217386647601</v>
      </c>
      <c r="BX18" s="94">
        <f t="shared" si="47"/>
        <v>0.14050090559094677</v>
      </c>
      <c r="BY18" s="123">
        <v>456.5056209999997</v>
      </c>
      <c r="BZ18" s="123">
        <v>212.554012</v>
      </c>
      <c r="CA18" s="104">
        <f t="shared" si="48"/>
        <v>1.1477</v>
      </c>
      <c r="CB18" s="105">
        <f t="shared" si="49"/>
        <v>4.311779999999999</v>
      </c>
      <c r="CC18" s="105">
        <f t="shared" si="50"/>
        <v>0.31219899999999257</v>
      </c>
      <c r="CD18" s="104">
        <f t="shared" si="51"/>
        <v>12.811</v>
      </c>
      <c r="CE18" s="93">
        <v>0</v>
      </c>
      <c r="CF18" s="93">
        <v>0</v>
      </c>
      <c r="CG18" s="94" t="e">
        <f t="shared" si="52"/>
        <v>#DIV/0!</v>
      </c>
      <c r="CH18" s="94">
        <f t="shared" si="53"/>
        <v>0</v>
      </c>
      <c r="CI18" s="93">
        <v>0</v>
      </c>
      <c r="CJ18" s="93">
        <v>0</v>
      </c>
      <c r="CK18" s="104" t="e">
        <f t="shared" si="54"/>
        <v>#DIV/0!</v>
      </c>
      <c r="CL18" s="105">
        <f t="shared" si="55"/>
        <v>0</v>
      </c>
      <c r="CM18" s="105">
        <f t="shared" si="56"/>
        <v>0</v>
      </c>
      <c r="CN18" s="104" t="e">
        <f t="shared" si="57"/>
        <v>#DIV/0!</v>
      </c>
      <c r="CO18" s="127">
        <v>207.99</v>
      </c>
      <c r="CP18" s="127">
        <v>232.97</v>
      </c>
      <c r="CQ18" s="94">
        <f t="shared" si="58"/>
        <v>-0.10722410610808254</v>
      </c>
      <c r="CR18" s="94">
        <f t="shared" si="59"/>
        <v>0.06341510387942369</v>
      </c>
      <c r="CS18" s="93">
        <v>188.34</v>
      </c>
      <c r="CT18" s="93">
        <v>217.61</v>
      </c>
      <c r="CU18" s="104">
        <f t="shared" si="60"/>
        <v>-0.13449999999999995</v>
      </c>
      <c r="CV18" s="105">
        <f t="shared" si="61"/>
        <v>19.650000000000006</v>
      </c>
      <c r="CW18" s="105">
        <f t="shared" si="62"/>
        <v>15.359999999999985</v>
      </c>
      <c r="CX18" s="104">
        <f t="shared" si="63"/>
        <v>0.2793000000000001</v>
      </c>
      <c r="CY18" s="93">
        <v>302.2937</v>
      </c>
      <c r="CZ18" s="93">
        <v>113.56</v>
      </c>
      <c r="DA18" s="94">
        <f t="shared" si="64"/>
        <v>1.6619734061289186</v>
      </c>
      <c r="DB18" s="94">
        <f t="shared" si="65"/>
        <v>0.09216782723974874</v>
      </c>
      <c r="DC18" s="93">
        <v>301.2537</v>
      </c>
      <c r="DD18" s="93">
        <v>109.52</v>
      </c>
      <c r="DE18" s="104">
        <f t="shared" si="115"/>
        <v>1.7507000000000001</v>
      </c>
      <c r="DF18" s="105">
        <f t="shared" si="116"/>
        <v>1.0400000000000205</v>
      </c>
      <c r="DG18" s="105">
        <f t="shared" si="117"/>
        <v>4.040000000000006</v>
      </c>
      <c r="DH18" s="104">
        <f t="shared" si="118"/>
        <v>-0.7425999999999999</v>
      </c>
      <c r="DI18" s="129">
        <v>0</v>
      </c>
      <c r="DJ18" s="129">
        <v>0</v>
      </c>
      <c r="DK18" s="94" t="e">
        <f t="shared" si="70"/>
        <v>#DIV/0!</v>
      </c>
      <c r="DL18" s="94">
        <f t="shared" si="71"/>
        <v>0</v>
      </c>
      <c r="DM18" s="93">
        <v>0</v>
      </c>
      <c r="DN18" s="93">
        <v>0</v>
      </c>
      <c r="DO18" s="104" t="e">
        <f t="shared" si="72"/>
        <v>#DIV/0!</v>
      </c>
      <c r="DP18" s="105">
        <f t="shared" si="73"/>
        <v>0</v>
      </c>
      <c r="DQ18" s="105">
        <f t="shared" si="74"/>
        <v>0</v>
      </c>
      <c r="DR18" s="104" t="e">
        <f t="shared" si="75"/>
        <v>#DIV/0!</v>
      </c>
      <c r="DS18" s="134"/>
      <c r="DT18" s="134"/>
      <c r="DU18" s="132" t="e">
        <f t="shared" si="76"/>
        <v>#DIV/0!</v>
      </c>
      <c r="DV18" s="94">
        <f t="shared" si="77"/>
        <v>0</v>
      </c>
      <c r="DW18" s="93"/>
      <c r="DX18" s="93"/>
      <c r="DY18" s="104" t="e">
        <f t="shared" si="78"/>
        <v>#DIV/0!</v>
      </c>
      <c r="DZ18" s="133">
        <f t="shared" si="79"/>
        <v>0</v>
      </c>
      <c r="EA18" s="141">
        <f t="shared" si="80"/>
        <v>0</v>
      </c>
      <c r="EB18" s="104" t="e">
        <f t="shared" si="81"/>
        <v>#DIV/0!</v>
      </c>
      <c r="EC18" s="93"/>
      <c r="ED18" s="93"/>
      <c r="EE18" s="94" t="e">
        <f t="shared" si="82"/>
        <v>#DIV/0!</v>
      </c>
      <c r="EF18" s="94">
        <f t="shared" si="83"/>
        <v>0</v>
      </c>
      <c r="EG18" s="93"/>
      <c r="EH18" s="93"/>
      <c r="EI18" s="104" t="e">
        <f t="shared" si="84"/>
        <v>#DIV/0!</v>
      </c>
      <c r="EJ18" s="105">
        <f t="shared" si="85"/>
        <v>0</v>
      </c>
      <c r="EK18" s="105">
        <f t="shared" si="86"/>
        <v>0</v>
      </c>
      <c r="EL18" s="104" t="e">
        <f t="shared" si="87"/>
        <v>#DIV/0!</v>
      </c>
      <c r="EM18" s="93"/>
      <c r="EN18" s="93"/>
      <c r="EO18" s="94" t="e">
        <f t="shared" si="88"/>
        <v>#DIV/0!</v>
      </c>
      <c r="EP18" s="94">
        <f t="shared" si="89"/>
        <v>0</v>
      </c>
      <c r="EQ18" s="93"/>
      <c r="ER18" s="93"/>
      <c r="ES18" s="104" t="e">
        <f t="shared" si="90"/>
        <v>#DIV/0!</v>
      </c>
      <c r="ET18" s="105">
        <f t="shared" si="91"/>
        <v>0</v>
      </c>
      <c r="EU18" s="105">
        <f t="shared" si="92"/>
        <v>0</v>
      </c>
      <c r="EV18" s="104" t="e">
        <f t="shared" si="93"/>
        <v>#DIV/0!</v>
      </c>
      <c r="EW18" s="134"/>
      <c r="EX18" s="139"/>
      <c r="EY18" s="94" t="e">
        <f t="shared" si="94"/>
        <v>#DIV/0!</v>
      </c>
      <c r="EZ18" s="94">
        <f t="shared" si="95"/>
        <v>0</v>
      </c>
      <c r="FA18" s="151"/>
      <c r="FB18" s="151"/>
      <c r="FC18" s="104" t="e">
        <f t="shared" si="96"/>
        <v>#DIV/0!</v>
      </c>
      <c r="FD18" s="105">
        <f t="shared" si="97"/>
        <v>0</v>
      </c>
      <c r="FE18" s="105">
        <f t="shared" si="98"/>
        <v>0</v>
      </c>
      <c r="FF18" s="104" t="e">
        <f t="shared" si="99"/>
        <v>#DIV/0!</v>
      </c>
      <c r="FG18" s="93"/>
      <c r="FH18" s="93"/>
      <c r="FI18" s="94" t="e">
        <f t="shared" si="100"/>
        <v>#DIV/0!</v>
      </c>
      <c r="FJ18" s="94">
        <f t="shared" si="101"/>
        <v>0</v>
      </c>
      <c r="FK18" s="93"/>
      <c r="FL18" s="93"/>
      <c r="FM18" s="104" t="e">
        <f t="shared" si="102"/>
        <v>#DIV/0!</v>
      </c>
      <c r="FN18" s="105">
        <f t="shared" si="103"/>
        <v>0</v>
      </c>
      <c r="FO18" s="105">
        <f t="shared" si="104"/>
        <v>0</v>
      </c>
      <c r="FP18" s="104" t="e">
        <f t="shared" si="105"/>
        <v>#DIV/0!</v>
      </c>
      <c r="FQ18" s="161"/>
      <c r="FR18" s="161"/>
      <c r="FS18" s="94" t="e">
        <f t="shared" si="106"/>
        <v>#DIV/0!</v>
      </c>
      <c r="FT18" s="94">
        <f t="shared" si="107"/>
        <v>0</v>
      </c>
      <c r="FU18" s="164"/>
      <c r="FV18" s="164"/>
      <c r="FW18" s="104" t="e">
        <f t="shared" si="108"/>
        <v>#DIV/0!</v>
      </c>
      <c r="FX18" s="105">
        <f t="shared" si="109"/>
        <v>0</v>
      </c>
      <c r="FY18" s="105">
        <f t="shared" si="110"/>
        <v>0</v>
      </c>
      <c r="FZ18" s="104" t="e">
        <f t="shared" si="111"/>
        <v>#DIV/0!</v>
      </c>
    </row>
    <row r="19" spans="1:182" s="74" customFormat="1" ht="36" customHeight="1">
      <c r="A19" s="95" t="s">
        <v>97</v>
      </c>
      <c r="B19" s="92">
        <f t="shared" si="6"/>
        <v>10084.231582056602</v>
      </c>
      <c r="C19" s="93">
        <f t="shared" si="7"/>
        <v>7160.324005364057</v>
      </c>
      <c r="D19" s="94">
        <f t="shared" si="0"/>
        <v>0.4083485013390652</v>
      </c>
      <c r="E19" s="94">
        <f t="shared" si="1"/>
        <v>0.0861</v>
      </c>
      <c r="F19" s="94">
        <f t="shared" si="2"/>
        <v>0.06307370649234763</v>
      </c>
      <c r="G19" s="93">
        <f t="shared" si="8"/>
        <v>7421.55453854717</v>
      </c>
      <c r="H19" s="93">
        <f t="shared" si="9"/>
        <v>5173.865442364055</v>
      </c>
      <c r="I19" s="104">
        <f t="shared" si="3"/>
        <v>0.4343999999999999</v>
      </c>
      <c r="J19" s="105">
        <f t="shared" si="4"/>
        <v>2662.677043509432</v>
      </c>
      <c r="K19" s="105">
        <f t="shared" si="4"/>
        <v>1986.458563000002</v>
      </c>
      <c r="L19" s="104">
        <f t="shared" si="10"/>
        <v>0.34040000000000004</v>
      </c>
      <c r="M19" s="107">
        <v>3958.44</v>
      </c>
      <c r="N19" s="107">
        <v>3375.59</v>
      </c>
      <c r="O19" s="94">
        <f t="shared" si="11"/>
        <v>0.17266611170195428</v>
      </c>
      <c r="P19" s="94">
        <f t="shared" si="12"/>
        <v>0.39253759374620656</v>
      </c>
      <c r="Q19" s="93">
        <v>2375</v>
      </c>
      <c r="R19" s="93">
        <v>2032.01</v>
      </c>
      <c r="S19" s="104">
        <f t="shared" si="5"/>
        <v>0.16880000000000006</v>
      </c>
      <c r="T19" s="105">
        <f t="shared" si="13"/>
        <v>1583.44</v>
      </c>
      <c r="U19" s="105">
        <f t="shared" si="14"/>
        <v>1343.5800000000002</v>
      </c>
      <c r="V19" s="104">
        <f t="shared" si="15"/>
        <v>0.1785000000000001</v>
      </c>
      <c r="W19" s="93">
        <v>682.3528589999974</v>
      </c>
      <c r="X19" s="93">
        <v>650.9648023640552</v>
      </c>
      <c r="Y19" s="94">
        <f t="shared" si="16"/>
        <v>0.048217747752186756</v>
      </c>
      <c r="Z19" s="94">
        <f t="shared" si="17"/>
        <v>0.0676653301193661</v>
      </c>
      <c r="AA19" s="93">
        <v>644.92</v>
      </c>
      <c r="AB19" s="93">
        <v>594.3963133640552</v>
      </c>
      <c r="AC19" s="104">
        <f t="shared" si="18"/>
        <v>0.08499999999999996</v>
      </c>
      <c r="AD19" s="105">
        <f t="shared" si="112"/>
        <v>37.43285899999739</v>
      </c>
      <c r="AE19" s="105">
        <f t="shared" si="113"/>
        <v>56.568489</v>
      </c>
      <c r="AF19" s="104">
        <f t="shared" si="114"/>
        <v>-0.33830000000000005</v>
      </c>
      <c r="AG19" s="93">
        <v>605.2</v>
      </c>
      <c r="AH19" s="93">
        <v>545.6</v>
      </c>
      <c r="AI19" s="94">
        <f t="shared" si="22"/>
        <v>0.10923753665689154</v>
      </c>
      <c r="AJ19" s="94">
        <f t="shared" si="23"/>
        <v>0.0600144884689939</v>
      </c>
      <c r="AK19" s="93">
        <v>548.8</v>
      </c>
      <c r="AL19" s="93">
        <v>513.9</v>
      </c>
      <c r="AM19" s="104">
        <f t="shared" si="24"/>
        <v>0.06790000000000007</v>
      </c>
      <c r="AN19" s="105">
        <f t="shared" si="25"/>
        <v>56.40000000000009</v>
      </c>
      <c r="AO19" s="105">
        <f t="shared" si="26"/>
        <v>31.700000000000045</v>
      </c>
      <c r="AP19" s="104">
        <f t="shared" si="27"/>
        <v>0.7791999999999999</v>
      </c>
      <c r="AQ19" s="115">
        <v>30.89</v>
      </c>
      <c r="AR19" s="113">
        <v>36.13</v>
      </c>
      <c r="AS19" s="94">
        <f t="shared" si="28"/>
        <v>-0.1450318295045669</v>
      </c>
      <c r="AT19" s="94">
        <f t="shared" si="29"/>
        <v>0.0030631981969716153</v>
      </c>
      <c r="AU19" s="114">
        <v>20.73</v>
      </c>
      <c r="AV19" s="114">
        <v>24.37</v>
      </c>
      <c r="AW19" s="104">
        <f t="shared" si="30"/>
        <v>-0.14939999999999998</v>
      </c>
      <c r="AX19" s="105">
        <f t="shared" si="31"/>
        <v>10.16</v>
      </c>
      <c r="AY19" s="105">
        <f t="shared" si="32"/>
        <v>11.760000000000002</v>
      </c>
      <c r="AZ19" s="104">
        <f t="shared" si="33"/>
        <v>-0.1361</v>
      </c>
      <c r="BA19" s="118">
        <v>666.35066</v>
      </c>
      <c r="BB19" s="118">
        <v>934.339569</v>
      </c>
      <c r="BC19" s="94">
        <f t="shared" si="34"/>
        <v>-0.2868217486355863</v>
      </c>
      <c r="BD19" s="94">
        <f t="shared" si="35"/>
        <v>0.06607847653813032</v>
      </c>
      <c r="BE19" s="93">
        <v>554.65328</v>
      </c>
      <c r="BF19" s="93">
        <v>848.063819</v>
      </c>
      <c r="BG19" s="104">
        <f t="shared" si="36"/>
        <v>-0.346</v>
      </c>
      <c r="BH19" s="105">
        <f t="shared" si="37"/>
        <v>111.69737999999995</v>
      </c>
      <c r="BI19" s="105">
        <f t="shared" si="38"/>
        <v>86.27575000000002</v>
      </c>
      <c r="BJ19" s="104">
        <f t="shared" si="39"/>
        <v>0.29469999999999996</v>
      </c>
      <c r="BK19" s="119">
        <v>54.26</v>
      </c>
      <c r="BL19" s="119">
        <v>62.6</v>
      </c>
      <c r="BM19" s="94">
        <f t="shared" si="40"/>
        <v>-0.13322683706070293</v>
      </c>
      <c r="BN19" s="94">
        <f t="shared" si="41"/>
        <v>0.005380677700475229</v>
      </c>
      <c r="BO19" s="93">
        <v>53.54</v>
      </c>
      <c r="BP19" s="93">
        <v>54.49</v>
      </c>
      <c r="BQ19" s="104">
        <f t="shared" si="42"/>
        <v>-0.01739999999999997</v>
      </c>
      <c r="BR19" s="105">
        <f t="shared" si="43"/>
        <v>0.7199999999999989</v>
      </c>
      <c r="BS19" s="105">
        <f t="shared" si="44"/>
        <v>8.11</v>
      </c>
      <c r="BT19" s="104">
        <f t="shared" si="45"/>
        <v>-0.9112</v>
      </c>
      <c r="BU19" s="123">
        <v>316.220714</v>
      </c>
      <c r="BV19" s="123">
        <v>280.72188900000003</v>
      </c>
      <c r="BW19" s="94">
        <f t="shared" si="46"/>
        <v>0.12645549346527785</v>
      </c>
      <c r="BX19" s="94">
        <f t="shared" si="47"/>
        <v>0.03135793852281893</v>
      </c>
      <c r="BY19" s="123">
        <v>312.394551</v>
      </c>
      <c r="BZ19" s="123">
        <v>277.412291</v>
      </c>
      <c r="CA19" s="104">
        <f t="shared" si="48"/>
        <v>0.1261000000000001</v>
      </c>
      <c r="CB19" s="105">
        <f t="shared" si="49"/>
        <v>3.826163000000008</v>
      </c>
      <c r="CC19" s="105">
        <f t="shared" si="50"/>
        <v>3.309598000000051</v>
      </c>
      <c r="CD19" s="104">
        <f t="shared" si="51"/>
        <v>0.1560999999999999</v>
      </c>
      <c r="CE19" s="93">
        <v>0</v>
      </c>
      <c r="CF19" s="93">
        <v>0</v>
      </c>
      <c r="CG19" s="94" t="e">
        <f t="shared" si="52"/>
        <v>#DIV/0!</v>
      </c>
      <c r="CH19" s="94">
        <f t="shared" si="53"/>
        <v>0</v>
      </c>
      <c r="CI19" s="93">
        <v>0</v>
      </c>
      <c r="CJ19" s="93">
        <v>0</v>
      </c>
      <c r="CK19" s="104" t="e">
        <f t="shared" si="54"/>
        <v>#DIV/0!</v>
      </c>
      <c r="CL19" s="105">
        <f t="shared" si="55"/>
        <v>0</v>
      </c>
      <c r="CM19" s="105">
        <f t="shared" si="56"/>
        <v>0</v>
      </c>
      <c r="CN19" s="104" t="e">
        <f t="shared" si="57"/>
        <v>#DIV/0!</v>
      </c>
      <c r="CO19" s="127">
        <v>946.32</v>
      </c>
      <c r="CP19" s="127">
        <v>900.39</v>
      </c>
      <c r="CQ19" s="94">
        <f t="shared" si="58"/>
        <v>0.05101122846766409</v>
      </c>
      <c r="CR19" s="94">
        <f t="shared" si="59"/>
        <v>0.09384155771311684</v>
      </c>
      <c r="CS19" s="93">
        <v>568.63</v>
      </c>
      <c r="CT19" s="93">
        <v>558.08</v>
      </c>
      <c r="CU19" s="104">
        <f t="shared" si="60"/>
        <v>0.018899999999999917</v>
      </c>
      <c r="CV19" s="105">
        <f t="shared" si="61"/>
        <v>377.69000000000005</v>
      </c>
      <c r="CW19" s="105">
        <f t="shared" si="62"/>
        <v>342.30999999999995</v>
      </c>
      <c r="CX19" s="104">
        <f t="shared" si="63"/>
        <v>0.10339999999999994</v>
      </c>
      <c r="CY19" s="93">
        <v>250.14849999999998</v>
      </c>
      <c r="CZ19" s="93">
        <v>225.31000000000003</v>
      </c>
      <c r="DA19" s="94">
        <f t="shared" si="64"/>
        <v>0.11024144512005658</v>
      </c>
      <c r="DB19" s="94">
        <f t="shared" si="65"/>
        <v>0.02480590592991758</v>
      </c>
      <c r="DC19" s="93">
        <v>238.5205</v>
      </c>
      <c r="DD19" s="93">
        <v>204.57000000000002</v>
      </c>
      <c r="DE19" s="104">
        <f t="shared" si="115"/>
        <v>0.16599999999999993</v>
      </c>
      <c r="DF19" s="105">
        <f t="shared" si="116"/>
        <v>11.627999999999986</v>
      </c>
      <c r="DG19" s="105">
        <f t="shared" si="117"/>
        <v>20.74000000000001</v>
      </c>
      <c r="DH19" s="104">
        <f t="shared" si="118"/>
        <v>-0.4393</v>
      </c>
      <c r="DI19" s="129">
        <v>0</v>
      </c>
      <c r="DJ19" s="129">
        <v>0</v>
      </c>
      <c r="DK19" s="94" t="e">
        <f t="shared" si="70"/>
        <v>#DIV/0!</v>
      </c>
      <c r="DL19" s="94">
        <f t="shared" si="71"/>
        <v>0</v>
      </c>
      <c r="DM19" s="93">
        <v>0</v>
      </c>
      <c r="DN19" s="93">
        <v>0</v>
      </c>
      <c r="DO19" s="104" t="e">
        <f t="shared" si="72"/>
        <v>#DIV/0!</v>
      </c>
      <c r="DP19" s="105">
        <f t="shared" si="73"/>
        <v>0</v>
      </c>
      <c r="DQ19" s="105">
        <f t="shared" si="74"/>
        <v>0</v>
      </c>
      <c r="DR19" s="104" t="e">
        <f t="shared" si="75"/>
        <v>#DIV/0!</v>
      </c>
      <c r="DS19" s="134"/>
      <c r="DT19" s="134"/>
      <c r="DU19" s="132" t="e">
        <f t="shared" si="76"/>
        <v>#DIV/0!</v>
      </c>
      <c r="DV19" s="94">
        <f t="shared" si="77"/>
        <v>0</v>
      </c>
      <c r="DW19" s="93"/>
      <c r="DX19" s="93"/>
      <c r="DY19" s="104" t="e">
        <f t="shared" si="78"/>
        <v>#DIV/0!</v>
      </c>
      <c r="DZ19" s="133">
        <f t="shared" si="79"/>
        <v>0</v>
      </c>
      <c r="EA19" s="141">
        <f t="shared" si="80"/>
        <v>0</v>
      </c>
      <c r="EB19" s="104" t="e">
        <f t="shared" si="81"/>
        <v>#DIV/0!</v>
      </c>
      <c r="EC19" s="93"/>
      <c r="ED19" s="93"/>
      <c r="EE19" s="94" t="e">
        <f t="shared" si="82"/>
        <v>#DIV/0!</v>
      </c>
      <c r="EF19" s="94">
        <f t="shared" si="83"/>
        <v>0</v>
      </c>
      <c r="EG19" s="93"/>
      <c r="EH19" s="93"/>
      <c r="EI19" s="104" t="e">
        <f t="shared" si="84"/>
        <v>#DIV/0!</v>
      </c>
      <c r="EJ19" s="105">
        <f t="shared" si="85"/>
        <v>0</v>
      </c>
      <c r="EK19" s="105">
        <f t="shared" si="86"/>
        <v>0</v>
      </c>
      <c r="EL19" s="104" t="e">
        <f t="shared" si="87"/>
        <v>#DIV/0!</v>
      </c>
      <c r="EM19" s="93"/>
      <c r="EN19" s="93"/>
      <c r="EO19" s="94" t="e">
        <f t="shared" si="88"/>
        <v>#DIV/0!</v>
      </c>
      <c r="EP19" s="94">
        <f t="shared" si="89"/>
        <v>0</v>
      </c>
      <c r="EQ19" s="93"/>
      <c r="ER19" s="93"/>
      <c r="ES19" s="104" t="e">
        <f t="shared" si="90"/>
        <v>#DIV/0!</v>
      </c>
      <c r="ET19" s="105">
        <f t="shared" si="91"/>
        <v>0</v>
      </c>
      <c r="EU19" s="105">
        <f t="shared" si="92"/>
        <v>0</v>
      </c>
      <c r="EV19" s="104" t="e">
        <f t="shared" si="93"/>
        <v>#DIV/0!</v>
      </c>
      <c r="EW19" s="146">
        <v>159.9788490566038</v>
      </c>
      <c r="EX19" s="139">
        <v>148.6777449999999</v>
      </c>
      <c r="EY19" s="94">
        <f t="shared" si="94"/>
        <v>0.07600000000000007</v>
      </c>
      <c r="EZ19" s="94">
        <f t="shared" si="95"/>
        <v>0.01586425775279323</v>
      </c>
      <c r="FA19" s="147">
        <v>82.25620754716971</v>
      </c>
      <c r="FB19" s="148">
        <v>66.573019</v>
      </c>
      <c r="FC19" s="104">
        <f t="shared" si="96"/>
        <v>0.23560000000000003</v>
      </c>
      <c r="FD19" s="105">
        <f t="shared" si="97"/>
        <v>77.72264150943408</v>
      </c>
      <c r="FE19" s="105">
        <f t="shared" si="98"/>
        <v>82.1047259999999</v>
      </c>
      <c r="FF19" s="104">
        <f t="shared" si="99"/>
        <v>-0.0534</v>
      </c>
      <c r="FG19" s="93"/>
      <c r="FH19" s="93"/>
      <c r="FI19" s="94" t="e">
        <f t="shared" si="100"/>
        <v>#DIV/0!</v>
      </c>
      <c r="FJ19" s="94">
        <f t="shared" si="101"/>
        <v>0</v>
      </c>
      <c r="FK19" s="93"/>
      <c r="FL19" s="93"/>
      <c r="FM19" s="104" t="e">
        <f t="shared" si="102"/>
        <v>#DIV/0!</v>
      </c>
      <c r="FN19" s="105">
        <f t="shared" si="103"/>
        <v>0</v>
      </c>
      <c r="FO19" s="105">
        <f t="shared" si="104"/>
        <v>0</v>
      </c>
      <c r="FP19" s="104" t="e">
        <f t="shared" si="105"/>
        <v>#DIV/0!</v>
      </c>
      <c r="FQ19" s="161">
        <v>2414.07</v>
      </c>
      <c r="FR19" s="161"/>
      <c r="FS19" s="94" t="e">
        <f t="shared" si="106"/>
        <v>#DIV/0!</v>
      </c>
      <c r="FT19" s="94">
        <f t="shared" si="107"/>
        <v>0.2393905753112097</v>
      </c>
      <c r="FU19" s="164">
        <v>2022.11</v>
      </c>
      <c r="FV19" s="164"/>
      <c r="FW19" s="104" t="e">
        <f t="shared" si="108"/>
        <v>#DIV/0!</v>
      </c>
      <c r="FX19" s="105">
        <f t="shared" si="109"/>
        <v>391.96000000000026</v>
      </c>
      <c r="FY19" s="105">
        <f t="shared" si="110"/>
        <v>0</v>
      </c>
      <c r="FZ19" s="104" t="e">
        <f t="shared" si="111"/>
        <v>#DIV/0!</v>
      </c>
    </row>
    <row r="20" spans="1:182" s="75" customFormat="1" ht="36" customHeight="1">
      <c r="A20" s="95" t="s">
        <v>98</v>
      </c>
      <c r="B20" s="92">
        <f t="shared" si="6"/>
        <v>5987.248054849055</v>
      </c>
      <c r="C20" s="93">
        <f t="shared" si="7"/>
        <v>5605.936654856315</v>
      </c>
      <c r="D20" s="94">
        <f t="shared" si="0"/>
        <v>0.06801921310730782</v>
      </c>
      <c r="E20" s="94">
        <f t="shared" si="1"/>
        <v>0.0112</v>
      </c>
      <c r="F20" s="94">
        <f t="shared" si="2"/>
        <v>0.037448359196785935</v>
      </c>
      <c r="G20" s="93">
        <f t="shared" si="8"/>
        <v>4864.977402471699</v>
      </c>
      <c r="H20" s="93">
        <f t="shared" si="9"/>
        <v>4611.6806948563135</v>
      </c>
      <c r="I20" s="104">
        <f t="shared" si="3"/>
        <v>0.05489999999999995</v>
      </c>
      <c r="J20" s="105">
        <f t="shared" si="4"/>
        <v>1122.2706523773559</v>
      </c>
      <c r="K20" s="105">
        <f t="shared" si="4"/>
        <v>994.2559600000013</v>
      </c>
      <c r="L20" s="104">
        <f t="shared" si="10"/>
        <v>0.12880000000000003</v>
      </c>
      <c r="M20" s="107">
        <v>2820.06</v>
      </c>
      <c r="N20" s="107">
        <v>2488.51</v>
      </c>
      <c r="O20" s="94">
        <f t="shared" si="11"/>
        <v>0.1332323358154075</v>
      </c>
      <c r="P20" s="94">
        <f t="shared" si="12"/>
        <v>0.471011051181693</v>
      </c>
      <c r="Q20" s="93">
        <v>2084.13</v>
      </c>
      <c r="R20" s="93">
        <v>1802.58</v>
      </c>
      <c r="S20" s="104">
        <f t="shared" si="5"/>
        <v>0.1561999999999999</v>
      </c>
      <c r="T20" s="105">
        <f t="shared" si="13"/>
        <v>735.9299999999998</v>
      </c>
      <c r="U20" s="105">
        <f t="shared" si="14"/>
        <v>685.9300000000003</v>
      </c>
      <c r="V20" s="104">
        <f t="shared" si="15"/>
        <v>0.07289999999999996</v>
      </c>
      <c r="W20" s="93">
        <v>516.4480259999992</v>
      </c>
      <c r="X20" s="93">
        <v>442.28441185631374</v>
      </c>
      <c r="Y20" s="94">
        <f t="shared" si="16"/>
        <v>0.16768308390615233</v>
      </c>
      <c r="Z20" s="94">
        <f t="shared" si="17"/>
        <v>0.08625799720820478</v>
      </c>
      <c r="AA20" s="93">
        <v>473.53</v>
      </c>
      <c r="AB20" s="93">
        <v>392.61255285631376</v>
      </c>
      <c r="AC20" s="104">
        <f t="shared" si="18"/>
        <v>0.20609999999999995</v>
      </c>
      <c r="AD20" s="105">
        <f t="shared" si="112"/>
        <v>42.91802599999926</v>
      </c>
      <c r="AE20" s="105">
        <f t="shared" si="113"/>
        <v>49.67185899999998</v>
      </c>
      <c r="AF20" s="104">
        <f t="shared" si="114"/>
        <v>-0.136</v>
      </c>
      <c r="AG20" s="93">
        <v>1190.1</v>
      </c>
      <c r="AH20" s="93">
        <v>1099.5</v>
      </c>
      <c r="AI20" s="94">
        <f t="shared" si="22"/>
        <v>0.08240109140518409</v>
      </c>
      <c r="AJ20" s="94">
        <f t="shared" si="23"/>
        <v>0.19877245590921214</v>
      </c>
      <c r="AK20" s="93">
        <v>1084.8</v>
      </c>
      <c r="AL20" s="93">
        <v>1022</v>
      </c>
      <c r="AM20" s="104">
        <f t="shared" si="24"/>
        <v>0.0613999999999999</v>
      </c>
      <c r="AN20" s="105">
        <f t="shared" si="25"/>
        <v>105.29999999999995</v>
      </c>
      <c r="AO20" s="105">
        <f t="shared" si="26"/>
        <v>77.5</v>
      </c>
      <c r="AP20" s="104">
        <f t="shared" si="27"/>
        <v>0.3587</v>
      </c>
      <c r="AQ20" s="115">
        <v>137.54</v>
      </c>
      <c r="AR20" s="113">
        <v>165.15</v>
      </c>
      <c r="AS20" s="94">
        <f t="shared" si="28"/>
        <v>-0.16718135028761738</v>
      </c>
      <c r="AT20" s="94">
        <f t="shared" si="29"/>
        <v>0.022972156613522424</v>
      </c>
      <c r="AU20" s="114">
        <v>75.26</v>
      </c>
      <c r="AV20" s="114">
        <v>93.04</v>
      </c>
      <c r="AW20" s="104">
        <f t="shared" si="30"/>
        <v>-0.19110000000000005</v>
      </c>
      <c r="AX20" s="105">
        <f t="shared" si="31"/>
        <v>62.27999999999999</v>
      </c>
      <c r="AY20" s="105">
        <f t="shared" si="32"/>
        <v>72.11</v>
      </c>
      <c r="AZ20" s="104">
        <f t="shared" si="33"/>
        <v>-0.13629999999999998</v>
      </c>
      <c r="BA20" s="118">
        <v>257.657243</v>
      </c>
      <c r="BB20" s="118">
        <v>261.06167200000004</v>
      </c>
      <c r="BC20" s="94">
        <f t="shared" si="34"/>
        <v>-0.013040707867679824</v>
      </c>
      <c r="BD20" s="94">
        <f t="shared" si="35"/>
        <v>0.04303433574817802</v>
      </c>
      <c r="BE20" s="93">
        <v>247.10827700000002</v>
      </c>
      <c r="BF20" s="93">
        <v>253.683837</v>
      </c>
      <c r="BG20" s="104">
        <f t="shared" si="36"/>
        <v>-0.025900000000000034</v>
      </c>
      <c r="BH20" s="105">
        <f t="shared" si="37"/>
        <v>10.548965999999979</v>
      </c>
      <c r="BI20" s="105">
        <f t="shared" si="38"/>
        <v>7.377835000000033</v>
      </c>
      <c r="BJ20" s="104">
        <f t="shared" si="39"/>
        <v>0.42979999999999996</v>
      </c>
      <c r="BK20" s="119">
        <v>80.53</v>
      </c>
      <c r="BL20" s="119">
        <v>120.68</v>
      </c>
      <c r="BM20" s="94">
        <f t="shared" si="40"/>
        <v>-0.3326980444149818</v>
      </c>
      <c r="BN20" s="94">
        <f t="shared" si="41"/>
        <v>0.013450252814359177</v>
      </c>
      <c r="BO20" s="93">
        <v>80.28999999999999</v>
      </c>
      <c r="BP20" s="93">
        <v>114.57</v>
      </c>
      <c r="BQ20" s="104">
        <f t="shared" si="42"/>
        <v>-0.2992</v>
      </c>
      <c r="BR20" s="105">
        <f t="shared" si="43"/>
        <v>0.2400000000000091</v>
      </c>
      <c r="BS20" s="105">
        <f t="shared" si="44"/>
        <v>6.110000000000014</v>
      </c>
      <c r="BT20" s="104">
        <f t="shared" si="45"/>
        <v>-0.9607</v>
      </c>
      <c r="BU20" s="93"/>
      <c r="BV20" s="93"/>
      <c r="BW20" s="94" t="e">
        <f t="shared" si="46"/>
        <v>#DIV/0!</v>
      </c>
      <c r="BX20" s="94">
        <f t="shared" si="47"/>
        <v>0</v>
      </c>
      <c r="BY20" s="93"/>
      <c r="BZ20" s="93"/>
      <c r="CA20" s="104" t="e">
        <f t="shared" si="48"/>
        <v>#DIV/0!</v>
      </c>
      <c r="CB20" s="105">
        <f t="shared" si="49"/>
        <v>0</v>
      </c>
      <c r="CC20" s="105">
        <f t="shared" si="50"/>
        <v>0</v>
      </c>
      <c r="CD20" s="104" t="e">
        <f t="shared" si="51"/>
        <v>#DIV/0!</v>
      </c>
      <c r="CE20" s="93">
        <v>0</v>
      </c>
      <c r="CF20" s="93">
        <v>0</v>
      </c>
      <c r="CG20" s="94" t="e">
        <f t="shared" si="52"/>
        <v>#DIV/0!</v>
      </c>
      <c r="CH20" s="94">
        <f t="shared" si="53"/>
        <v>0</v>
      </c>
      <c r="CI20" s="93">
        <v>0</v>
      </c>
      <c r="CJ20" s="93">
        <v>0</v>
      </c>
      <c r="CK20" s="104" t="e">
        <f t="shared" si="54"/>
        <v>#DIV/0!</v>
      </c>
      <c r="CL20" s="105">
        <f t="shared" si="55"/>
        <v>0</v>
      </c>
      <c r="CM20" s="105">
        <f t="shared" si="56"/>
        <v>0</v>
      </c>
      <c r="CN20" s="104" t="e">
        <f t="shared" si="57"/>
        <v>#DIV/0!</v>
      </c>
      <c r="CO20" s="127">
        <v>613.3</v>
      </c>
      <c r="CP20" s="127">
        <v>661.09</v>
      </c>
      <c r="CQ20" s="94">
        <f t="shared" si="58"/>
        <v>-0.07228970336867911</v>
      </c>
      <c r="CR20" s="94">
        <f t="shared" si="59"/>
        <v>0.10243437291750257</v>
      </c>
      <c r="CS20" s="93">
        <v>475.89</v>
      </c>
      <c r="CT20" s="93">
        <v>586.62</v>
      </c>
      <c r="CU20" s="104">
        <f t="shared" si="60"/>
        <v>-0.18879999999999997</v>
      </c>
      <c r="CV20" s="105">
        <f t="shared" si="61"/>
        <v>137.40999999999997</v>
      </c>
      <c r="CW20" s="105">
        <f t="shared" si="62"/>
        <v>74.47000000000003</v>
      </c>
      <c r="CX20" s="104">
        <f t="shared" si="63"/>
        <v>0.8452</v>
      </c>
      <c r="CY20" s="93">
        <v>213.9509</v>
      </c>
      <c r="CZ20" s="93">
        <v>234.60000000000002</v>
      </c>
      <c r="DA20" s="94">
        <f t="shared" si="64"/>
        <v>-0.08801832907075886</v>
      </c>
      <c r="DB20" s="94">
        <f t="shared" si="65"/>
        <v>0.03573443058313273</v>
      </c>
      <c r="DC20" s="93">
        <v>197.9871</v>
      </c>
      <c r="DD20" s="93">
        <v>225.48</v>
      </c>
      <c r="DE20" s="104">
        <f t="shared" si="115"/>
        <v>-0.12190000000000001</v>
      </c>
      <c r="DF20" s="105">
        <f t="shared" si="116"/>
        <v>15.963799999999992</v>
      </c>
      <c r="DG20" s="105">
        <f t="shared" si="117"/>
        <v>9.120000000000005</v>
      </c>
      <c r="DH20" s="104">
        <f t="shared" si="118"/>
        <v>0.7504</v>
      </c>
      <c r="DI20" s="129">
        <v>0</v>
      </c>
      <c r="DJ20" s="129">
        <v>0</v>
      </c>
      <c r="DK20" s="94" t="e">
        <f t="shared" si="70"/>
        <v>#DIV/0!</v>
      </c>
      <c r="DL20" s="94">
        <f t="shared" si="71"/>
        <v>0</v>
      </c>
      <c r="DM20" s="93">
        <v>0</v>
      </c>
      <c r="DN20" s="93">
        <v>0</v>
      </c>
      <c r="DO20" s="104" t="e">
        <f t="shared" si="72"/>
        <v>#DIV/0!</v>
      </c>
      <c r="DP20" s="105">
        <f t="shared" si="73"/>
        <v>0</v>
      </c>
      <c r="DQ20" s="105">
        <f t="shared" si="74"/>
        <v>0</v>
      </c>
      <c r="DR20" s="104" t="e">
        <f t="shared" si="75"/>
        <v>#DIV/0!</v>
      </c>
      <c r="DS20" s="134"/>
      <c r="DT20" s="134"/>
      <c r="DU20" s="132" t="e">
        <f t="shared" si="76"/>
        <v>#DIV/0!</v>
      </c>
      <c r="DV20" s="94">
        <f t="shared" si="77"/>
        <v>0</v>
      </c>
      <c r="DW20" s="93"/>
      <c r="DX20" s="93"/>
      <c r="DY20" s="104" t="e">
        <f t="shared" si="78"/>
        <v>#DIV/0!</v>
      </c>
      <c r="DZ20" s="133">
        <f t="shared" si="79"/>
        <v>0</v>
      </c>
      <c r="EA20" s="141">
        <f t="shared" si="80"/>
        <v>0</v>
      </c>
      <c r="EB20" s="104" t="e">
        <f t="shared" si="81"/>
        <v>#DIV/0!</v>
      </c>
      <c r="EC20" s="93"/>
      <c r="ED20" s="93"/>
      <c r="EE20" s="94" t="e">
        <f t="shared" si="82"/>
        <v>#DIV/0!</v>
      </c>
      <c r="EF20" s="94">
        <f t="shared" si="83"/>
        <v>0</v>
      </c>
      <c r="EG20" s="93"/>
      <c r="EH20" s="93"/>
      <c r="EI20" s="104" t="e">
        <f t="shared" si="84"/>
        <v>#DIV/0!</v>
      </c>
      <c r="EJ20" s="105">
        <f t="shared" si="85"/>
        <v>0</v>
      </c>
      <c r="EK20" s="105">
        <f t="shared" si="86"/>
        <v>0</v>
      </c>
      <c r="EL20" s="104" t="e">
        <f t="shared" si="87"/>
        <v>#DIV/0!</v>
      </c>
      <c r="EM20" s="93"/>
      <c r="EN20" s="93"/>
      <c r="EO20" s="94" t="e">
        <f t="shared" si="88"/>
        <v>#DIV/0!</v>
      </c>
      <c r="EP20" s="94">
        <f t="shared" si="89"/>
        <v>0</v>
      </c>
      <c r="EQ20" s="93"/>
      <c r="ER20" s="93"/>
      <c r="ES20" s="104" t="e">
        <f t="shared" si="90"/>
        <v>#DIV/0!</v>
      </c>
      <c r="ET20" s="105">
        <f t="shared" si="91"/>
        <v>0</v>
      </c>
      <c r="EU20" s="105">
        <f t="shared" si="92"/>
        <v>0</v>
      </c>
      <c r="EV20" s="104" t="e">
        <f t="shared" si="93"/>
        <v>#DIV/0!</v>
      </c>
      <c r="EW20" s="146">
        <v>157.6618858490567</v>
      </c>
      <c r="EX20" s="139">
        <v>133.0605709999997</v>
      </c>
      <c r="EY20" s="94">
        <f t="shared" si="94"/>
        <v>0.18490000000000006</v>
      </c>
      <c r="EZ20" s="94">
        <f t="shared" si="95"/>
        <v>0.02633294702419533</v>
      </c>
      <c r="FA20" s="155">
        <v>145.9820254716985</v>
      </c>
      <c r="FB20" s="153">
        <v>121.0943049999998</v>
      </c>
      <c r="FC20" s="104">
        <f t="shared" si="96"/>
        <v>0.20550000000000002</v>
      </c>
      <c r="FD20" s="105">
        <f t="shared" si="97"/>
        <v>11.679860377358182</v>
      </c>
      <c r="FE20" s="105">
        <f t="shared" si="98"/>
        <v>11.96626599999989</v>
      </c>
      <c r="FF20" s="104">
        <f t="shared" si="99"/>
        <v>-0.023900000000000032</v>
      </c>
      <c r="FG20" s="93"/>
      <c r="FH20" s="93"/>
      <c r="FI20" s="94" t="e">
        <f t="shared" si="100"/>
        <v>#DIV/0!</v>
      </c>
      <c r="FJ20" s="94">
        <f t="shared" si="101"/>
        <v>0</v>
      </c>
      <c r="FK20" s="93"/>
      <c r="FL20" s="93"/>
      <c r="FM20" s="104" t="e">
        <f t="shared" si="102"/>
        <v>#DIV/0!</v>
      </c>
      <c r="FN20" s="105">
        <f t="shared" si="103"/>
        <v>0</v>
      </c>
      <c r="FO20" s="105">
        <f t="shared" si="104"/>
        <v>0</v>
      </c>
      <c r="FP20" s="104" t="e">
        <f t="shared" si="105"/>
        <v>#DIV/0!</v>
      </c>
      <c r="FQ20" s="161"/>
      <c r="FR20" s="161"/>
      <c r="FS20" s="94" t="e">
        <f t="shared" si="106"/>
        <v>#DIV/0!</v>
      </c>
      <c r="FT20" s="94">
        <f t="shared" si="107"/>
        <v>0</v>
      </c>
      <c r="FU20" s="164"/>
      <c r="FV20" s="164"/>
      <c r="FW20" s="104" t="e">
        <f t="shared" si="108"/>
        <v>#DIV/0!</v>
      </c>
      <c r="FX20" s="105">
        <f t="shared" si="109"/>
        <v>0</v>
      </c>
      <c r="FY20" s="105">
        <f t="shared" si="110"/>
        <v>0</v>
      </c>
      <c r="FZ20" s="104" t="e">
        <f t="shared" si="111"/>
        <v>#DIV/0!</v>
      </c>
    </row>
    <row r="21" spans="1:182" s="74" customFormat="1" ht="36" customHeight="1">
      <c r="A21" s="95" t="s">
        <v>99</v>
      </c>
      <c r="B21" s="92">
        <f t="shared" si="6"/>
        <v>3745.7412889056604</v>
      </c>
      <c r="C21" s="93">
        <f t="shared" si="7"/>
        <v>3848.5724170690332</v>
      </c>
      <c r="D21" s="94">
        <f t="shared" si="0"/>
        <v>-0.026719291472157396</v>
      </c>
      <c r="E21" s="94">
        <f t="shared" si="1"/>
        <v>-0.003</v>
      </c>
      <c r="F21" s="94">
        <f t="shared" si="2"/>
        <v>0.023428437231954223</v>
      </c>
      <c r="G21" s="93">
        <f t="shared" si="8"/>
        <v>2950.1920850566044</v>
      </c>
      <c r="H21" s="93">
        <f t="shared" si="9"/>
        <v>2959.530945069033</v>
      </c>
      <c r="I21" s="104">
        <f t="shared" si="3"/>
        <v>-0.0031999999999999806</v>
      </c>
      <c r="J21" s="105">
        <f t="shared" si="4"/>
        <v>795.5492038490561</v>
      </c>
      <c r="K21" s="105">
        <f t="shared" si="4"/>
        <v>889.0414720000003</v>
      </c>
      <c r="L21" s="104">
        <f t="shared" si="10"/>
        <v>-0.10519999999999996</v>
      </c>
      <c r="M21" s="107">
        <v>1868.56</v>
      </c>
      <c r="N21" s="107">
        <v>1903.77</v>
      </c>
      <c r="O21" s="94">
        <f t="shared" si="11"/>
        <v>-0.01849488120938981</v>
      </c>
      <c r="P21" s="94">
        <f t="shared" si="12"/>
        <v>0.4988491878855601</v>
      </c>
      <c r="Q21" s="93">
        <v>1369.47</v>
      </c>
      <c r="R21" s="93">
        <v>1204.81</v>
      </c>
      <c r="S21" s="104">
        <f t="shared" si="5"/>
        <v>0.13670000000000004</v>
      </c>
      <c r="T21" s="105">
        <f t="shared" si="13"/>
        <v>499.0899999999999</v>
      </c>
      <c r="U21" s="105">
        <f t="shared" si="14"/>
        <v>698.96</v>
      </c>
      <c r="V21" s="104">
        <f t="shared" si="15"/>
        <v>-0.28600000000000003</v>
      </c>
      <c r="W21" s="93">
        <v>343.9437380000001</v>
      </c>
      <c r="X21" s="93">
        <v>332.56977606903354</v>
      </c>
      <c r="Y21" s="94">
        <f t="shared" si="16"/>
        <v>0.03420022728886106</v>
      </c>
      <c r="Z21" s="94">
        <f t="shared" si="17"/>
        <v>0.09182260905704068</v>
      </c>
      <c r="AA21" s="93">
        <v>300.76</v>
      </c>
      <c r="AB21" s="93">
        <v>296.6074950690335</v>
      </c>
      <c r="AC21" s="104">
        <f t="shared" si="18"/>
        <v>0.014000000000000012</v>
      </c>
      <c r="AD21" s="105">
        <f t="shared" si="112"/>
        <v>43.18373800000012</v>
      </c>
      <c r="AE21" s="105">
        <f t="shared" si="113"/>
        <v>35.96228100000002</v>
      </c>
      <c r="AF21" s="104">
        <f t="shared" si="114"/>
        <v>0.2008000000000001</v>
      </c>
      <c r="AG21" s="93">
        <v>662.2</v>
      </c>
      <c r="AH21" s="93">
        <v>568.7</v>
      </c>
      <c r="AI21" s="94">
        <f t="shared" si="22"/>
        <v>0.16441005802707928</v>
      </c>
      <c r="AJ21" s="94">
        <f t="shared" si="23"/>
        <v>0.17678743643116515</v>
      </c>
      <c r="AK21" s="93">
        <v>505.8</v>
      </c>
      <c r="AL21" s="93">
        <v>494.6</v>
      </c>
      <c r="AM21" s="104">
        <f t="shared" si="24"/>
        <v>0.022599999999999953</v>
      </c>
      <c r="AN21" s="105">
        <f t="shared" si="25"/>
        <v>156.40000000000003</v>
      </c>
      <c r="AO21" s="105">
        <f t="shared" si="26"/>
        <v>74.10000000000002</v>
      </c>
      <c r="AP21" s="104">
        <f t="shared" si="27"/>
        <v>1.1107</v>
      </c>
      <c r="AQ21" s="115">
        <v>44.96</v>
      </c>
      <c r="AR21" s="113">
        <v>46.47</v>
      </c>
      <c r="AS21" s="94">
        <f t="shared" si="28"/>
        <v>-0.03249408220357215</v>
      </c>
      <c r="AT21" s="94">
        <f t="shared" si="29"/>
        <v>0.012002964575574123</v>
      </c>
      <c r="AU21" s="114">
        <v>38.38</v>
      </c>
      <c r="AV21" s="114">
        <v>42.97</v>
      </c>
      <c r="AW21" s="104">
        <f t="shared" si="30"/>
        <v>-0.1068</v>
      </c>
      <c r="AX21" s="105">
        <f t="shared" si="31"/>
        <v>6.579999999999998</v>
      </c>
      <c r="AY21" s="105">
        <f t="shared" si="32"/>
        <v>3.5</v>
      </c>
      <c r="AZ21" s="104">
        <f t="shared" si="33"/>
        <v>0.8799999999999999</v>
      </c>
      <c r="BA21" s="118">
        <v>316.047377</v>
      </c>
      <c r="BB21" s="118">
        <v>418.830693</v>
      </c>
      <c r="BC21" s="94">
        <f t="shared" si="34"/>
        <v>-0.24540540537701236</v>
      </c>
      <c r="BD21" s="94">
        <f t="shared" si="35"/>
        <v>0.08437512167113255</v>
      </c>
      <c r="BE21" s="93">
        <v>274.286767</v>
      </c>
      <c r="BF21" s="93">
        <v>387.536066</v>
      </c>
      <c r="BG21" s="104">
        <f t="shared" si="36"/>
        <v>-0.2922</v>
      </c>
      <c r="BH21" s="105">
        <f t="shared" si="37"/>
        <v>41.760609999999986</v>
      </c>
      <c r="BI21" s="105">
        <f t="shared" si="38"/>
        <v>31.29462699999999</v>
      </c>
      <c r="BJ21" s="104">
        <f t="shared" si="39"/>
        <v>0.33440000000000003</v>
      </c>
      <c r="BK21" s="119">
        <v>31.11</v>
      </c>
      <c r="BL21" s="119">
        <v>44.5</v>
      </c>
      <c r="BM21" s="94">
        <f t="shared" si="40"/>
        <v>-0.3008988764044944</v>
      </c>
      <c r="BN21" s="94">
        <f t="shared" si="41"/>
        <v>0.008305432116239122</v>
      </c>
      <c r="BO21" s="93">
        <v>30.75</v>
      </c>
      <c r="BP21" s="93">
        <v>44.41</v>
      </c>
      <c r="BQ21" s="104">
        <f t="shared" si="42"/>
        <v>-0.3076</v>
      </c>
      <c r="BR21" s="105">
        <f t="shared" si="43"/>
        <v>0.35999999999999943</v>
      </c>
      <c r="BS21" s="105">
        <f t="shared" si="44"/>
        <v>0.0899999999999963</v>
      </c>
      <c r="BT21" s="104">
        <f t="shared" si="45"/>
        <v>3</v>
      </c>
      <c r="BU21" s="124">
        <v>95.383039</v>
      </c>
      <c r="BV21" s="124">
        <v>92.62885499999999</v>
      </c>
      <c r="BW21" s="94">
        <f t="shared" si="46"/>
        <v>0.02973354253380342</v>
      </c>
      <c r="BX21" s="94">
        <f t="shared" si="47"/>
        <v>0.02546439586805171</v>
      </c>
      <c r="BY21" s="124">
        <v>94.925919</v>
      </c>
      <c r="BZ21" s="124">
        <v>91.355485</v>
      </c>
      <c r="CA21" s="104">
        <f t="shared" si="48"/>
        <v>0.03909999999999991</v>
      </c>
      <c r="CB21" s="105">
        <f t="shared" si="49"/>
        <v>0.4571200000000033</v>
      </c>
      <c r="CC21" s="105">
        <f t="shared" si="50"/>
        <v>1.2733699999999857</v>
      </c>
      <c r="CD21" s="104">
        <f t="shared" si="51"/>
        <v>-0.641</v>
      </c>
      <c r="CE21" s="93">
        <v>0</v>
      </c>
      <c r="CF21" s="93">
        <v>0</v>
      </c>
      <c r="CG21" s="94" t="e">
        <f t="shared" si="52"/>
        <v>#DIV/0!</v>
      </c>
      <c r="CH21" s="94">
        <f t="shared" si="53"/>
        <v>0</v>
      </c>
      <c r="CI21" s="93">
        <v>0</v>
      </c>
      <c r="CJ21" s="93">
        <v>0</v>
      </c>
      <c r="CK21" s="104" t="e">
        <f t="shared" si="54"/>
        <v>#DIV/0!</v>
      </c>
      <c r="CL21" s="105">
        <f t="shared" si="55"/>
        <v>0</v>
      </c>
      <c r="CM21" s="105">
        <f t="shared" si="56"/>
        <v>0</v>
      </c>
      <c r="CN21" s="104" t="e">
        <f t="shared" si="57"/>
        <v>#DIV/0!</v>
      </c>
      <c r="CO21" s="127">
        <v>215.56</v>
      </c>
      <c r="CP21" s="127">
        <v>186.72</v>
      </c>
      <c r="CQ21" s="94">
        <f t="shared" si="58"/>
        <v>0.15445586975149958</v>
      </c>
      <c r="CR21" s="94">
        <f t="shared" si="59"/>
        <v>0.05754802143929622</v>
      </c>
      <c r="CS21" s="93">
        <v>177.24</v>
      </c>
      <c r="CT21" s="93">
        <v>155.98</v>
      </c>
      <c r="CU21" s="104">
        <f t="shared" si="60"/>
        <v>0.1363000000000001</v>
      </c>
      <c r="CV21" s="105">
        <f t="shared" si="61"/>
        <v>38.31999999999999</v>
      </c>
      <c r="CW21" s="105">
        <f t="shared" si="62"/>
        <v>30.74000000000001</v>
      </c>
      <c r="CX21" s="104">
        <f t="shared" si="63"/>
        <v>0.24659999999999993</v>
      </c>
      <c r="CY21" s="93">
        <v>0</v>
      </c>
      <c r="CZ21" s="93">
        <v>0</v>
      </c>
      <c r="DA21" s="94" t="e">
        <f t="shared" si="64"/>
        <v>#DIV/0!</v>
      </c>
      <c r="DB21" s="94">
        <f t="shared" si="65"/>
        <v>0</v>
      </c>
      <c r="DC21" s="93">
        <v>0</v>
      </c>
      <c r="DD21" s="93">
        <v>0</v>
      </c>
      <c r="DE21" s="104" t="e">
        <f t="shared" si="115"/>
        <v>#DIV/0!</v>
      </c>
      <c r="DF21" s="105">
        <f t="shared" si="116"/>
        <v>0</v>
      </c>
      <c r="DG21" s="105">
        <f t="shared" si="117"/>
        <v>0</v>
      </c>
      <c r="DH21" s="104" t="e">
        <f t="shared" si="118"/>
        <v>#DIV/0!</v>
      </c>
      <c r="DI21" s="129">
        <v>0</v>
      </c>
      <c r="DJ21" s="129">
        <v>0</v>
      </c>
      <c r="DK21" s="94" t="e">
        <f t="shared" si="70"/>
        <v>#DIV/0!</v>
      </c>
      <c r="DL21" s="94">
        <f t="shared" si="71"/>
        <v>0</v>
      </c>
      <c r="DM21" s="93">
        <v>0</v>
      </c>
      <c r="DN21" s="93">
        <v>0</v>
      </c>
      <c r="DO21" s="104" t="e">
        <f t="shared" si="72"/>
        <v>#DIV/0!</v>
      </c>
      <c r="DP21" s="105">
        <f t="shared" si="73"/>
        <v>0</v>
      </c>
      <c r="DQ21" s="105">
        <f t="shared" si="74"/>
        <v>0</v>
      </c>
      <c r="DR21" s="104" t="e">
        <f t="shared" si="75"/>
        <v>#DIV/0!</v>
      </c>
      <c r="DS21" s="140">
        <v>33.75</v>
      </c>
      <c r="DT21" s="140">
        <v>43.39</v>
      </c>
      <c r="DU21" s="132">
        <f t="shared" si="76"/>
        <v>-0.22217100714450336</v>
      </c>
      <c r="DV21" s="94">
        <f t="shared" si="77"/>
        <v>0.00901023252726038</v>
      </c>
      <c r="DW21" s="93">
        <v>33.54</v>
      </c>
      <c r="DX21" s="93">
        <v>42.95</v>
      </c>
      <c r="DY21" s="104">
        <f t="shared" si="78"/>
        <v>-0.21909999999999996</v>
      </c>
      <c r="DZ21" s="133">
        <f t="shared" si="79"/>
        <v>0.21000000000000085</v>
      </c>
      <c r="EA21" s="141">
        <f t="shared" si="80"/>
        <v>0.4399999999999977</v>
      </c>
      <c r="EB21" s="104">
        <f t="shared" si="81"/>
        <v>-0.5226999999999999</v>
      </c>
      <c r="EC21" s="93"/>
      <c r="ED21" s="93"/>
      <c r="EE21" s="94" t="e">
        <f t="shared" si="82"/>
        <v>#DIV/0!</v>
      </c>
      <c r="EF21" s="94">
        <f t="shared" si="83"/>
        <v>0</v>
      </c>
      <c r="EG21" s="93"/>
      <c r="EH21" s="93"/>
      <c r="EI21" s="104" t="e">
        <f t="shared" si="84"/>
        <v>#DIV/0!</v>
      </c>
      <c r="EJ21" s="105">
        <f t="shared" si="85"/>
        <v>0</v>
      </c>
      <c r="EK21" s="105">
        <f t="shared" si="86"/>
        <v>0</v>
      </c>
      <c r="EL21" s="104" t="e">
        <f t="shared" si="87"/>
        <v>#DIV/0!</v>
      </c>
      <c r="EM21" s="93"/>
      <c r="EN21" s="93"/>
      <c r="EO21" s="94" t="e">
        <f t="shared" si="88"/>
        <v>#DIV/0!</v>
      </c>
      <c r="EP21" s="94">
        <f t="shared" si="89"/>
        <v>0</v>
      </c>
      <c r="EQ21" s="93"/>
      <c r="ER21" s="93"/>
      <c r="ES21" s="104" t="e">
        <f t="shared" si="90"/>
        <v>#DIV/0!</v>
      </c>
      <c r="ET21" s="105">
        <f t="shared" si="91"/>
        <v>0</v>
      </c>
      <c r="EU21" s="105">
        <f t="shared" si="92"/>
        <v>0</v>
      </c>
      <c r="EV21" s="104" t="e">
        <f t="shared" si="93"/>
        <v>#DIV/0!</v>
      </c>
      <c r="EW21" s="146">
        <v>134.2271349056603</v>
      </c>
      <c r="EX21" s="139">
        <v>210.9930929999999</v>
      </c>
      <c r="EY21" s="94">
        <f t="shared" si="94"/>
        <v>-0.3638</v>
      </c>
      <c r="EZ21" s="94">
        <f t="shared" si="95"/>
        <v>0.03583459842867993</v>
      </c>
      <c r="FA21" s="147">
        <v>125.0393990566038</v>
      </c>
      <c r="FB21" s="148">
        <v>198.31189899999958</v>
      </c>
      <c r="FC21" s="104">
        <f t="shared" si="96"/>
        <v>-0.36950000000000005</v>
      </c>
      <c r="FD21" s="105">
        <f t="shared" si="97"/>
        <v>9.187735849056509</v>
      </c>
      <c r="FE21" s="105">
        <f t="shared" si="98"/>
        <v>12.681194000000318</v>
      </c>
      <c r="FF21" s="104">
        <f t="shared" si="99"/>
        <v>-0.27549999999999997</v>
      </c>
      <c r="FG21" s="93"/>
      <c r="FH21" s="93"/>
      <c r="FI21" s="94" t="e">
        <f t="shared" si="100"/>
        <v>#DIV/0!</v>
      </c>
      <c r="FJ21" s="94">
        <f t="shared" si="101"/>
        <v>0</v>
      </c>
      <c r="FK21" s="93"/>
      <c r="FL21" s="93"/>
      <c r="FM21" s="104" t="e">
        <f t="shared" si="102"/>
        <v>#DIV/0!</v>
      </c>
      <c r="FN21" s="105">
        <f t="shared" si="103"/>
        <v>0</v>
      </c>
      <c r="FO21" s="105">
        <f t="shared" si="104"/>
        <v>0</v>
      </c>
      <c r="FP21" s="104" t="e">
        <f t="shared" si="105"/>
        <v>#DIV/0!</v>
      </c>
      <c r="FQ21" s="161"/>
      <c r="FR21" s="161"/>
      <c r="FS21" s="94" t="e">
        <f t="shared" si="106"/>
        <v>#DIV/0!</v>
      </c>
      <c r="FT21" s="94">
        <f t="shared" si="107"/>
        <v>0</v>
      </c>
      <c r="FU21" s="164"/>
      <c r="FV21" s="164"/>
      <c r="FW21" s="104" t="e">
        <f t="shared" si="108"/>
        <v>#DIV/0!</v>
      </c>
      <c r="FX21" s="105">
        <f t="shared" si="109"/>
        <v>0</v>
      </c>
      <c r="FY21" s="105">
        <f t="shared" si="110"/>
        <v>0</v>
      </c>
      <c r="FZ21" s="104" t="e">
        <f t="shared" si="111"/>
        <v>#DIV/0!</v>
      </c>
    </row>
    <row r="22" spans="1:182" s="74" customFormat="1" ht="36" customHeight="1">
      <c r="A22" s="95" t="s">
        <v>100</v>
      </c>
      <c r="B22" s="92">
        <f t="shared" si="6"/>
        <v>2282.377203471698</v>
      </c>
      <c r="C22" s="93">
        <f t="shared" si="7"/>
        <v>2345.61823754739</v>
      </c>
      <c r="D22" s="94">
        <f t="shared" si="0"/>
        <v>-0.02696134991763092</v>
      </c>
      <c r="E22" s="94">
        <f t="shared" si="1"/>
        <v>-0.0019</v>
      </c>
      <c r="F22" s="94">
        <f t="shared" si="2"/>
        <v>0.014275553736067606</v>
      </c>
      <c r="G22" s="93">
        <f t="shared" si="8"/>
        <v>1446.8928403773584</v>
      </c>
      <c r="H22" s="93">
        <f t="shared" si="9"/>
        <v>1421.3463535473902</v>
      </c>
      <c r="I22" s="104">
        <f t="shared" si="3"/>
        <v>0.018000000000000016</v>
      </c>
      <c r="J22" s="105">
        <f t="shared" si="4"/>
        <v>835.4843630943396</v>
      </c>
      <c r="K22" s="105">
        <f t="shared" si="4"/>
        <v>924.2718839999998</v>
      </c>
      <c r="L22" s="104">
        <f t="shared" si="10"/>
        <v>-0.09609999999999996</v>
      </c>
      <c r="M22" s="107">
        <v>1307.04</v>
      </c>
      <c r="N22" s="107">
        <v>1218.63</v>
      </c>
      <c r="O22" s="94">
        <f t="shared" si="11"/>
        <v>0.07254868171635348</v>
      </c>
      <c r="P22" s="94">
        <f t="shared" si="12"/>
        <v>0.5726660772863821</v>
      </c>
      <c r="Q22" s="93">
        <v>672.89</v>
      </c>
      <c r="R22" s="93">
        <v>585.36</v>
      </c>
      <c r="S22" s="104">
        <f t="shared" si="5"/>
        <v>0.14949999999999997</v>
      </c>
      <c r="T22" s="105">
        <f t="shared" si="13"/>
        <v>634.15</v>
      </c>
      <c r="U22" s="105">
        <f t="shared" si="14"/>
        <v>633.2700000000001</v>
      </c>
      <c r="V22" s="104">
        <f t="shared" si="15"/>
        <v>0.0014000000000000679</v>
      </c>
      <c r="W22" s="93">
        <v>437.937781</v>
      </c>
      <c r="X22" s="93">
        <v>521.7880165473903</v>
      </c>
      <c r="Y22" s="94">
        <f t="shared" si="16"/>
        <v>-0.16069789433306156</v>
      </c>
      <c r="Z22" s="94">
        <f t="shared" si="17"/>
        <v>0.19187791585626504</v>
      </c>
      <c r="AA22" s="93">
        <v>287.51</v>
      </c>
      <c r="AB22" s="93">
        <v>270.87808554739024</v>
      </c>
      <c r="AC22" s="104">
        <f t="shared" si="18"/>
        <v>0.0613999999999999</v>
      </c>
      <c r="AD22" s="105">
        <f t="shared" si="112"/>
        <v>150.42778099999998</v>
      </c>
      <c r="AE22" s="105">
        <f t="shared" si="113"/>
        <v>250.90993100000003</v>
      </c>
      <c r="AF22" s="104">
        <f t="shared" si="114"/>
        <v>-0.40049999999999997</v>
      </c>
      <c r="AG22" s="93">
        <v>153.9</v>
      </c>
      <c r="AH22" s="93">
        <v>140.5</v>
      </c>
      <c r="AI22" s="94">
        <f t="shared" si="22"/>
        <v>0.09537366548042708</v>
      </c>
      <c r="AJ22" s="94">
        <f t="shared" si="23"/>
        <v>0.06742969556736918</v>
      </c>
      <c r="AK22" s="93">
        <v>147.5</v>
      </c>
      <c r="AL22" s="93">
        <v>131.2</v>
      </c>
      <c r="AM22" s="104">
        <f t="shared" si="24"/>
        <v>0.12420000000000009</v>
      </c>
      <c r="AN22" s="105">
        <f t="shared" si="25"/>
        <v>6.400000000000006</v>
      </c>
      <c r="AO22" s="105">
        <f t="shared" si="26"/>
        <v>9.300000000000011</v>
      </c>
      <c r="AP22" s="104">
        <f t="shared" si="27"/>
        <v>-0.31179999999999997</v>
      </c>
      <c r="AQ22" s="115">
        <v>0</v>
      </c>
      <c r="AR22" s="113">
        <v>15.98</v>
      </c>
      <c r="AS22" s="94">
        <f t="shared" si="28"/>
        <v>-1</v>
      </c>
      <c r="AT22" s="94">
        <f t="shared" si="29"/>
        <v>0</v>
      </c>
      <c r="AU22" s="114">
        <v>0</v>
      </c>
      <c r="AV22" s="114">
        <v>12.03</v>
      </c>
      <c r="AW22" s="104">
        <f t="shared" si="30"/>
        <v>-1</v>
      </c>
      <c r="AX22" s="105">
        <f t="shared" si="31"/>
        <v>0</v>
      </c>
      <c r="AY22" s="105">
        <f t="shared" si="32"/>
        <v>3.950000000000001</v>
      </c>
      <c r="AZ22" s="104">
        <f t="shared" si="33"/>
        <v>-1</v>
      </c>
      <c r="BA22" s="118">
        <v>120.026597</v>
      </c>
      <c r="BB22" s="118">
        <v>176.940221</v>
      </c>
      <c r="BC22" s="94">
        <f t="shared" si="34"/>
        <v>-0.3216545321258529</v>
      </c>
      <c r="BD22" s="94">
        <f t="shared" si="35"/>
        <v>0.05258841387717547</v>
      </c>
      <c r="BE22" s="93">
        <v>98.61703</v>
      </c>
      <c r="BF22" s="93">
        <v>159.018268</v>
      </c>
      <c r="BG22" s="104">
        <f t="shared" si="36"/>
        <v>-0.3798</v>
      </c>
      <c r="BH22" s="105">
        <f t="shared" si="37"/>
        <v>21.409566999999996</v>
      </c>
      <c r="BI22" s="105">
        <f t="shared" si="38"/>
        <v>17.921953000000002</v>
      </c>
      <c r="BJ22" s="104">
        <f t="shared" si="39"/>
        <v>0.1946000000000001</v>
      </c>
      <c r="BK22" s="119">
        <v>21.18</v>
      </c>
      <c r="BL22" s="119">
        <v>16.24</v>
      </c>
      <c r="BM22" s="94">
        <f t="shared" si="40"/>
        <v>0.3041871921182267</v>
      </c>
      <c r="BN22" s="94">
        <f t="shared" si="41"/>
        <v>0.009279798259368935</v>
      </c>
      <c r="BO22" s="93">
        <v>8</v>
      </c>
      <c r="BP22" s="93">
        <v>15.4</v>
      </c>
      <c r="BQ22" s="104">
        <f t="shared" si="42"/>
        <v>-0.48050000000000004</v>
      </c>
      <c r="BR22" s="105">
        <f t="shared" si="43"/>
        <v>13.18</v>
      </c>
      <c r="BS22" s="105">
        <f t="shared" si="44"/>
        <v>0.8399999999999981</v>
      </c>
      <c r="BT22" s="104">
        <f t="shared" si="45"/>
        <v>14.6905</v>
      </c>
      <c r="BU22" s="93"/>
      <c r="BV22" s="93"/>
      <c r="BW22" s="94" t="e">
        <f t="shared" si="46"/>
        <v>#DIV/0!</v>
      </c>
      <c r="BX22" s="94">
        <f t="shared" si="47"/>
        <v>0</v>
      </c>
      <c r="BY22" s="93"/>
      <c r="BZ22" s="93"/>
      <c r="CA22" s="104" t="e">
        <f t="shared" si="48"/>
        <v>#DIV/0!</v>
      </c>
      <c r="CB22" s="105">
        <f t="shared" si="49"/>
        <v>0</v>
      </c>
      <c r="CC22" s="105">
        <f t="shared" si="50"/>
        <v>0</v>
      </c>
      <c r="CD22" s="104" t="e">
        <f t="shared" si="51"/>
        <v>#DIV/0!</v>
      </c>
      <c r="CE22" s="93">
        <v>0</v>
      </c>
      <c r="CF22" s="93">
        <v>0</v>
      </c>
      <c r="CG22" s="94" t="e">
        <f t="shared" si="52"/>
        <v>#DIV/0!</v>
      </c>
      <c r="CH22" s="94">
        <f t="shared" si="53"/>
        <v>0</v>
      </c>
      <c r="CI22" s="93">
        <v>0</v>
      </c>
      <c r="CJ22" s="93">
        <v>0</v>
      </c>
      <c r="CK22" s="104" t="e">
        <f t="shared" si="54"/>
        <v>#DIV/0!</v>
      </c>
      <c r="CL22" s="105">
        <f t="shared" si="55"/>
        <v>0</v>
      </c>
      <c r="CM22" s="105">
        <f t="shared" si="56"/>
        <v>0</v>
      </c>
      <c r="CN22" s="104" t="e">
        <f t="shared" si="57"/>
        <v>#DIV/0!</v>
      </c>
      <c r="CO22" s="127">
        <v>160.92</v>
      </c>
      <c r="CP22" s="127">
        <v>184.5</v>
      </c>
      <c r="CQ22" s="94">
        <f t="shared" si="58"/>
        <v>-0.12780487804878055</v>
      </c>
      <c r="CR22" s="94">
        <f t="shared" si="59"/>
        <v>0.07050543606693337</v>
      </c>
      <c r="CS22" s="93">
        <v>157.05</v>
      </c>
      <c r="CT22" s="93">
        <v>178.08</v>
      </c>
      <c r="CU22" s="104">
        <f t="shared" si="60"/>
        <v>-0.11809999999999998</v>
      </c>
      <c r="CV22" s="105">
        <f t="shared" si="61"/>
        <v>3.869999999999976</v>
      </c>
      <c r="CW22" s="105">
        <f t="shared" si="62"/>
        <v>6.4199999999999875</v>
      </c>
      <c r="CX22" s="104">
        <f t="shared" si="63"/>
        <v>-0.3972</v>
      </c>
      <c r="CY22" s="93">
        <v>60.495099999999994</v>
      </c>
      <c r="CZ22" s="93">
        <v>71.03999999999999</v>
      </c>
      <c r="DA22" s="94">
        <f t="shared" si="64"/>
        <v>-0.14843609234234234</v>
      </c>
      <c r="DB22" s="94">
        <f t="shared" si="65"/>
        <v>0.026505303289912633</v>
      </c>
      <c r="DC22" s="93">
        <v>54.562</v>
      </c>
      <c r="DD22" s="93">
        <v>69.38</v>
      </c>
      <c r="DE22" s="104">
        <f t="shared" si="115"/>
        <v>-0.2136</v>
      </c>
      <c r="DF22" s="105">
        <f t="shared" si="116"/>
        <v>5.933099999999996</v>
      </c>
      <c r="DG22" s="105">
        <f t="shared" si="117"/>
        <v>1.6599999999999966</v>
      </c>
      <c r="DH22" s="104">
        <f t="shared" si="118"/>
        <v>2.5742</v>
      </c>
      <c r="DI22" s="129">
        <v>0</v>
      </c>
      <c r="DJ22" s="129">
        <v>0</v>
      </c>
      <c r="DK22" s="94" t="e">
        <f t="shared" si="70"/>
        <v>#DIV/0!</v>
      </c>
      <c r="DL22" s="94">
        <f t="shared" si="71"/>
        <v>0</v>
      </c>
      <c r="DM22" s="93">
        <v>0</v>
      </c>
      <c r="DN22" s="93">
        <v>0</v>
      </c>
      <c r="DO22" s="104" t="e">
        <f t="shared" si="72"/>
        <v>#DIV/0!</v>
      </c>
      <c r="DP22" s="105">
        <f t="shared" si="73"/>
        <v>0</v>
      </c>
      <c r="DQ22" s="105">
        <f t="shared" si="74"/>
        <v>0</v>
      </c>
      <c r="DR22" s="104" t="e">
        <f t="shared" si="75"/>
        <v>#DIV/0!</v>
      </c>
      <c r="DS22" s="134"/>
      <c r="DT22" s="134"/>
      <c r="DU22" s="132" t="e">
        <f t="shared" si="76"/>
        <v>#DIV/0!</v>
      </c>
      <c r="DV22" s="94">
        <f t="shared" si="77"/>
        <v>0</v>
      </c>
      <c r="DW22" s="93"/>
      <c r="DX22" s="93"/>
      <c r="DY22" s="104" t="e">
        <f t="shared" si="78"/>
        <v>#DIV/0!</v>
      </c>
      <c r="DZ22" s="133">
        <f t="shared" si="79"/>
        <v>0</v>
      </c>
      <c r="EA22" s="141">
        <f t="shared" si="80"/>
        <v>0</v>
      </c>
      <c r="EB22" s="104" t="e">
        <f t="shared" si="81"/>
        <v>#DIV/0!</v>
      </c>
      <c r="EC22" s="93"/>
      <c r="ED22" s="93"/>
      <c r="EE22" s="94" t="e">
        <f t="shared" si="82"/>
        <v>#DIV/0!</v>
      </c>
      <c r="EF22" s="94">
        <f t="shared" si="83"/>
        <v>0</v>
      </c>
      <c r="EG22" s="93"/>
      <c r="EH22" s="93"/>
      <c r="EI22" s="104" t="e">
        <f t="shared" si="84"/>
        <v>#DIV/0!</v>
      </c>
      <c r="EJ22" s="105">
        <f t="shared" si="85"/>
        <v>0</v>
      </c>
      <c r="EK22" s="105">
        <f t="shared" si="86"/>
        <v>0</v>
      </c>
      <c r="EL22" s="104" t="e">
        <f t="shared" si="87"/>
        <v>#DIV/0!</v>
      </c>
      <c r="EM22" s="93"/>
      <c r="EN22" s="93"/>
      <c r="EO22" s="94" t="e">
        <f t="shared" si="88"/>
        <v>#DIV/0!</v>
      </c>
      <c r="EP22" s="94">
        <f t="shared" si="89"/>
        <v>0</v>
      </c>
      <c r="EQ22" s="93"/>
      <c r="ER22" s="93"/>
      <c r="ES22" s="104" t="e">
        <f t="shared" si="90"/>
        <v>#DIV/0!</v>
      </c>
      <c r="ET22" s="105">
        <f t="shared" si="91"/>
        <v>0</v>
      </c>
      <c r="EU22" s="105">
        <f t="shared" si="92"/>
        <v>0</v>
      </c>
      <c r="EV22" s="104" t="e">
        <f t="shared" si="93"/>
        <v>#DIV/0!</v>
      </c>
      <c r="EW22" s="134">
        <v>20.8777254716981</v>
      </c>
      <c r="EX22" s="134"/>
      <c r="EY22" s="94" t="e">
        <f t="shared" si="94"/>
        <v>#DIV/0!</v>
      </c>
      <c r="EZ22" s="94">
        <f t="shared" si="95"/>
        <v>0.009147359796593318</v>
      </c>
      <c r="FA22" s="151">
        <v>20.7638103773585</v>
      </c>
      <c r="FB22" s="151"/>
      <c r="FC22" s="104" t="e">
        <f t="shared" si="96"/>
        <v>#DIV/0!</v>
      </c>
      <c r="FD22" s="105">
        <f t="shared" si="97"/>
        <v>0.11391509433959968</v>
      </c>
      <c r="FE22" s="105">
        <f t="shared" si="98"/>
        <v>0</v>
      </c>
      <c r="FF22" s="104" t="e">
        <f t="shared" si="99"/>
        <v>#DIV/0!</v>
      </c>
      <c r="FG22" s="93"/>
      <c r="FH22" s="93"/>
      <c r="FI22" s="94" t="e">
        <f t="shared" si="100"/>
        <v>#DIV/0!</v>
      </c>
      <c r="FJ22" s="94">
        <f t="shared" si="101"/>
        <v>0</v>
      </c>
      <c r="FK22" s="93"/>
      <c r="FL22" s="93"/>
      <c r="FM22" s="104" t="e">
        <f t="shared" si="102"/>
        <v>#DIV/0!</v>
      </c>
      <c r="FN22" s="105">
        <f t="shared" si="103"/>
        <v>0</v>
      </c>
      <c r="FO22" s="105">
        <f t="shared" si="104"/>
        <v>0</v>
      </c>
      <c r="FP22" s="104" t="e">
        <f t="shared" si="105"/>
        <v>#DIV/0!</v>
      </c>
      <c r="FQ22" s="161"/>
      <c r="FR22" s="161"/>
      <c r="FS22" s="94" t="e">
        <f t="shared" si="106"/>
        <v>#DIV/0!</v>
      </c>
      <c r="FT22" s="94">
        <f t="shared" si="107"/>
        <v>0</v>
      </c>
      <c r="FU22" s="164"/>
      <c r="FV22" s="164"/>
      <c r="FW22" s="104" t="e">
        <f t="shared" si="108"/>
        <v>#DIV/0!</v>
      </c>
      <c r="FX22" s="105">
        <f t="shared" si="109"/>
        <v>0</v>
      </c>
      <c r="FY22" s="105">
        <f t="shared" si="110"/>
        <v>0</v>
      </c>
      <c r="FZ22" s="104" t="e">
        <f t="shared" si="111"/>
        <v>#DIV/0!</v>
      </c>
    </row>
    <row r="23" spans="1:182" s="74" customFormat="1" ht="36" customHeight="1">
      <c r="A23" s="95" t="s">
        <v>101</v>
      </c>
      <c r="B23" s="92">
        <f t="shared" si="6"/>
        <v>2600.0992180000003</v>
      </c>
      <c r="C23" s="93">
        <f t="shared" si="7"/>
        <v>2580.7121429999997</v>
      </c>
      <c r="D23" s="94">
        <f t="shared" si="0"/>
        <v>0.0075122965777437165</v>
      </c>
      <c r="E23" s="94">
        <f t="shared" si="1"/>
        <v>0.0006</v>
      </c>
      <c r="F23" s="94">
        <f t="shared" si="2"/>
        <v>0.016262805310711486</v>
      </c>
      <c r="G23" s="93">
        <f t="shared" si="8"/>
        <v>1608.2007039999999</v>
      </c>
      <c r="H23" s="93">
        <f t="shared" si="9"/>
        <v>1554.869208</v>
      </c>
      <c r="I23" s="104">
        <f t="shared" si="3"/>
        <v>0.0343</v>
      </c>
      <c r="J23" s="105">
        <f t="shared" si="4"/>
        <v>991.8985140000004</v>
      </c>
      <c r="K23" s="105">
        <f t="shared" si="4"/>
        <v>1025.8429349999997</v>
      </c>
      <c r="L23" s="104">
        <f t="shared" si="10"/>
        <v>-0.03310000000000002</v>
      </c>
      <c r="M23" s="107">
        <v>1915.98</v>
      </c>
      <c r="N23" s="107">
        <v>1961.35</v>
      </c>
      <c r="O23" s="94">
        <f t="shared" si="11"/>
        <v>-0.02313202641038055</v>
      </c>
      <c r="P23" s="94">
        <f t="shared" si="12"/>
        <v>0.7368872644305375</v>
      </c>
      <c r="Q23" s="93">
        <v>1016.67</v>
      </c>
      <c r="R23" s="93">
        <v>983.82</v>
      </c>
      <c r="S23" s="104">
        <f t="shared" si="5"/>
        <v>0.033400000000000096</v>
      </c>
      <c r="T23" s="105">
        <f t="shared" si="13"/>
        <v>899.3100000000001</v>
      </c>
      <c r="U23" s="105">
        <f t="shared" si="14"/>
        <v>977.5299999999999</v>
      </c>
      <c r="V23" s="104">
        <f t="shared" si="15"/>
        <v>-0.07999999999999996</v>
      </c>
      <c r="W23" s="93">
        <v>193.906344</v>
      </c>
      <c r="X23" s="93">
        <v>0</v>
      </c>
      <c r="Y23" s="94" t="e">
        <f t="shared" si="16"/>
        <v>#DIV/0!</v>
      </c>
      <c r="Z23" s="94">
        <f t="shared" si="17"/>
        <v>0.07457651717966093</v>
      </c>
      <c r="AA23" s="93">
        <v>192.48</v>
      </c>
      <c r="AB23" s="93">
        <v>0</v>
      </c>
      <c r="AC23" s="104" t="e">
        <f t="shared" si="18"/>
        <v>#DIV/0!</v>
      </c>
      <c r="AD23" s="105">
        <f t="shared" si="112"/>
        <v>1.4263440000000003</v>
      </c>
      <c r="AE23" s="105">
        <f t="shared" si="113"/>
        <v>0</v>
      </c>
      <c r="AF23" s="104" t="e">
        <f t="shared" si="114"/>
        <v>#DIV/0!</v>
      </c>
      <c r="AG23" s="93">
        <v>285.5</v>
      </c>
      <c r="AH23" s="93">
        <v>253.5</v>
      </c>
      <c r="AI23" s="94">
        <f t="shared" si="22"/>
        <v>0.126232741617357</v>
      </c>
      <c r="AJ23" s="94">
        <f t="shared" si="23"/>
        <v>0.1098035021215871</v>
      </c>
      <c r="AK23" s="93">
        <v>222.5</v>
      </c>
      <c r="AL23" s="93">
        <v>239.2</v>
      </c>
      <c r="AM23" s="104">
        <f t="shared" si="24"/>
        <v>-0.06979999999999997</v>
      </c>
      <c r="AN23" s="105">
        <f t="shared" si="25"/>
        <v>63</v>
      </c>
      <c r="AO23" s="105">
        <f t="shared" si="26"/>
        <v>14.300000000000011</v>
      </c>
      <c r="AP23" s="104">
        <f t="shared" si="27"/>
        <v>3.4055999999999997</v>
      </c>
      <c r="AQ23" s="115"/>
      <c r="AR23" s="113">
        <v>0</v>
      </c>
      <c r="AS23" s="94" t="e">
        <f t="shared" si="28"/>
        <v>#DIV/0!</v>
      </c>
      <c r="AT23" s="94">
        <f t="shared" si="29"/>
        <v>0</v>
      </c>
      <c r="AU23" s="114"/>
      <c r="AV23" s="114"/>
      <c r="AW23" s="104" t="e">
        <f t="shared" si="30"/>
        <v>#DIV/0!</v>
      </c>
      <c r="AX23" s="105">
        <f t="shared" si="31"/>
        <v>0</v>
      </c>
      <c r="AY23" s="105">
        <f t="shared" si="32"/>
        <v>0</v>
      </c>
      <c r="AZ23" s="104" t="e">
        <f t="shared" si="33"/>
        <v>#DIV/0!</v>
      </c>
      <c r="BA23" s="118">
        <v>65.385474</v>
      </c>
      <c r="BB23" s="118">
        <v>153.032143</v>
      </c>
      <c r="BC23" s="94">
        <f t="shared" si="34"/>
        <v>-0.572733723006153</v>
      </c>
      <c r="BD23" s="94">
        <f t="shared" si="35"/>
        <v>0.02514729959047278</v>
      </c>
      <c r="BE23" s="93">
        <v>53.843304</v>
      </c>
      <c r="BF23" s="93">
        <v>148.729208</v>
      </c>
      <c r="BG23" s="104">
        <f t="shared" si="36"/>
        <v>-0.638</v>
      </c>
      <c r="BH23" s="105">
        <f t="shared" si="37"/>
        <v>11.542169999999999</v>
      </c>
      <c r="BI23" s="105">
        <f t="shared" si="38"/>
        <v>4.302934999999991</v>
      </c>
      <c r="BJ23" s="104">
        <f t="shared" si="39"/>
        <v>1.6824</v>
      </c>
      <c r="BK23" s="119"/>
      <c r="BL23" s="119"/>
      <c r="BM23" s="94" t="e">
        <f t="shared" si="40"/>
        <v>#DIV/0!</v>
      </c>
      <c r="BN23" s="94">
        <f t="shared" si="41"/>
        <v>0</v>
      </c>
      <c r="BO23" s="93"/>
      <c r="BP23" s="93"/>
      <c r="BQ23" s="104" t="e">
        <f t="shared" si="42"/>
        <v>#DIV/0!</v>
      </c>
      <c r="BR23" s="105">
        <f t="shared" si="43"/>
        <v>0</v>
      </c>
      <c r="BS23" s="105">
        <f t="shared" si="44"/>
        <v>0</v>
      </c>
      <c r="BT23" s="104" t="e">
        <f t="shared" si="45"/>
        <v>#DIV/0!</v>
      </c>
      <c r="BU23" s="93"/>
      <c r="BV23" s="93"/>
      <c r="BW23" s="94" t="e">
        <f t="shared" si="46"/>
        <v>#DIV/0!</v>
      </c>
      <c r="BX23" s="94">
        <f t="shared" si="47"/>
        <v>0</v>
      </c>
      <c r="BY23" s="93"/>
      <c r="BZ23" s="93"/>
      <c r="CA23" s="104" t="e">
        <f t="shared" si="48"/>
        <v>#DIV/0!</v>
      </c>
      <c r="CB23" s="105">
        <f t="shared" si="49"/>
        <v>0</v>
      </c>
      <c r="CC23" s="105">
        <f t="shared" si="50"/>
        <v>0</v>
      </c>
      <c r="CD23" s="104" t="e">
        <f t="shared" si="51"/>
        <v>#DIV/0!</v>
      </c>
      <c r="CE23" s="93">
        <v>0</v>
      </c>
      <c r="CF23" s="93">
        <v>0</v>
      </c>
      <c r="CG23" s="94" t="e">
        <f t="shared" si="52"/>
        <v>#DIV/0!</v>
      </c>
      <c r="CH23" s="94">
        <f t="shared" si="53"/>
        <v>0</v>
      </c>
      <c r="CI23" s="93">
        <v>0</v>
      </c>
      <c r="CJ23" s="93">
        <v>0</v>
      </c>
      <c r="CK23" s="104" t="e">
        <f t="shared" si="54"/>
        <v>#DIV/0!</v>
      </c>
      <c r="CL23" s="105">
        <f t="shared" si="55"/>
        <v>0</v>
      </c>
      <c r="CM23" s="105">
        <f t="shared" si="56"/>
        <v>0</v>
      </c>
      <c r="CN23" s="104" t="e">
        <f t="shared" si="57"/>
        <v>#DIV/0!</v>
      </c>
      <c r="CO23" s="127">
        <v>133.07</v>
      </c>
      <c r="CP23" s="127">
        <v>212.83</v>
      </c>
      <c r="CQ23" s="94">
        <f t="shared" si="58"/>
        <v>-0.3747591974815581</v>
      </c>
      <c r="CR23" s="94">
        <f t="shared" si="59"/>
        <v>0.05117881620777441</v>
      </c>
      <c r="CS23" s="93">
        <v>117.32</v>
      </c>
      <c r="CT23" s="93">
        <v>183.12</v>
      </c>
      <c r="CU23" s="104">
        <f t="shared" si="60"/>
        <v>-0.35929999999999995</v>
      </c>
      <c r="CV23" s="105">
        <f t="shared" si="61"/>
        <v>15.75</v>
      </c>
      <c r="CW23" s="105">
        <f t="shared" si="62"/>
        <v>29.710000000000008</v>
      </c>
      <c r="CX23" s="104">
        <f t="shared" si="63"/>
        <v>-0.4699</v>
      </c>
      <c r="CY23" s="93">
        <v>6.2574</v>
      </c>
      <c r="CZ23" s="93">
        <v>0</v>
      </c>
      <c r="DA23" s="94" t="e">
        <f t="shared" si="64"/>
        <v>#DIV/0!</v>
      </c>
      <c r="DB23" s="94">
        <f t="shared" si="65"/>
        <v>0.002406600469967142</v>
      </c>
      <c r="DC23" s="93">
        <v>5.3873999999999995</v>
      </c>
      <c r="DD23" s="93">
        <v>0</v>
      </c>
      <c r="DE23" s="104" t="e">
        <f t="shared" si="115"/>
        <v>#DIV/0!</v>
      </c>
      <c r="DF23" s="105">
        <f t="shared" si="116"/>
        <v>0.8700000000000001</v>
      </c>
      <c r="DG23" s="105">
        <f t="shared" si="117"/>
        <v>0</v>
      </c>
      <c r="DH23" s="104" t="e">
        <f t="shared" si="118"/>
        <v>#DIV/0!</v>
      </c>
      <c r="DI23" s="129">
        <v>0</v>
      </c>
      <c r="DJ23" s="129">
        <v>0</v>
      </c>
      <c r="DK23" s="94" t="e">
        <f t="shared" si="70"/>
        <v>#DIV/0!</v>
      </c>
      <c r="DL23" s="94">
        <f t="shared" si="71"/>
        <v>0</v>
      </c>
      <c r="DM23" s="93">
        <v>0</v>
      </c>
      <c r="DN23" s="93">
        <v>0</v>
      </c>
      <c r="DO23" s="104" t="e">
        <f t="shared" si="72"/>
        <v>#DIV/0!</v>
      </c>
      <c r="DP23" s="105">
        <f t="shared" si="73"/>
        <v>0</v>
      </c>
      <c r="DQ23" s="105">
        <f t="shared" si="74"/>
        <v>0</v>
      </c>
      <c r="DR23" s="104" t="e">
        <f t="shared" si="75"/>
        <v>#DIV/0!</v>
      </c>
      <c r="DS23" s="134"/>
      <c r="DT23" s="134"/>
      <c r="DU23" s="132" t="e">
        <f t="shared" si="76"/>
        <v>#DIV/0!</v>
      </c>
      <c r="DV23" s="94">
        <f t="shared" si="77"/>
        <v>0</v>
      </c>
      <c r="DW23" s="93"/>
      <c r="DX23" s="93"/>
      <c r="DY23" s="104" t="e">
        <f t="shared" si="78"/>
        <v>#DIV/0!</v>
      </c>
      <c r="DZ23" s="133">
        <f t="shared" si="79"/>
        <v>0</v>
      </c>
      <c r="EA23" s="141">
        <f t="shared" si="80"/>
        <v>0</v>
      </c>
      <c r="EB23" s="104" t="e">
        <f t="shared" si="81"/>
        <v>#DIV/0!</v>
      </c>
      <c r="EC23" s="93"/>
      <c r="ED23" s="93"/>
      <c r="EE23" s="94" t="e">
        <f t="shared" si="82"/>
        <v>#DIV/0!</v>
      </c>
      <c r="EF23" s="94">
        <f t="shared" si="83"/>
        <v>0</v>
      </c>
      <c r="EG23" s="93"/>
      <c r="EH23" s="93"/>
      <c r="EI23" s="104" t="e">
        <f t="shared" si="84"/>
        <v>#DIV/0!</v>
      </c>
      <c r="EJ23" s="105">
        <f t="shared" si="85"/>
        <v>0</v>
      </c>
      <c r="EK23" s="105">
        <f t="shared" si="86"/>
        <v>0</v>
      </c>
      <c r="EL23" s="104" t="e">
        <f t="shared" si="87"/>
        <v>#DIV/0!</v>
      </c>
      <c r="EM23" s="93"/>
      <c r="EN23" s="93"/>
      <c r="EO23" s="94" t="e">
        <f t="shared" si="88"/>
        <v>#DIV/0!</v>
      </c>
      <c r="EP23" s="94">
        <f t="shared" si="89"/>
        <v>0</v>
      </c>
      <c r="EQ23" s="93"/>
      <c r="ER23" s="93"/>
      <c r="ES23" s="104" t="e">
        <f t="shared" si="90"/>
        <v>#DIV/0!</v>
      </c>
      <c r="ET23" s="105">
        <f t="shared" si="91"/>
        <v>0</v>
      </c>
      <c r="EU23" s="105">
        <f t="shared" si="92"/>
        <v>0</v>
      </c>
      <c r="EV23" s="104" t="e">
        <f t="shared" si="93"/>
        <v>#DIV/0!</v>
      </c>
      <c r="EW23" s="134"/>
      <c r="EX23" s="134"/>
      <c r="EY23" s="94" t="e">
        <f t="shared" si="94"/>
        <v>#DIV/0!</v>
      </c>
      <c r="EZ23" s="94">
        <f t="shared" si="95"/>
        <v>0</v>
      </c>
      <c r="FA23" s="151"/>
      <c r="FB23" s="151"/>
      <c r="FC23" s="104" t="e">
        <f t="shared" si="96"/>
        <v>#DIV/0!</v>
      </c>
      <c r="FD23" s="105">
        <f t="shared" si="97"/>
        <v>0</v>
      </c>
      <c r="FE23" s="105">
        <f t="shared" si="98"/>
        <v>0</v>
      </c>
      <c r="FF23" s="104" t="e">
        <f t="shared" si="99"/>
        <v>#DIV/0!</v>
      </c>
      <c r="FG23" s="93"/>
      <c r="FH23" s="93"/>
      <c r="FI23" s="94" t="e">
        <f t="shared" si="100"/>
        <v>#DIV/0!</v>
      </c>
      <c r="FJ23" s="94">
        <f t="shared" si="101"/>
        <v>0</v>
      </c>
      <c r="FK23" s="93"/>
      <c r="FL23" s="93"/>
      <c r="FM23" s="104" t="e">
        <f t="shared" si="102"/>
        <v>#DIV/0!</v>
      </c>
      <c r="FN23" s="105">
        <f t="shared" si="103"/>
        <v>0</v>
      </c>
      <c r="FO23" s="105">
        <f t="shared" si="104"/>
        <v>0</v>
      </c>
      <c r="FP23" s="104" t="e">
        <f t="shared" si="105"/>
        <v>#DIV/0!</v>
      </c>
      <c r="FQ23" s="161"/>
      <c r="FR23" s="161"/>
      <c r="FS23" s="94" t="e">
        <f t="shared" si="106"/>
        <v>#DIV/0!</v>
      </c>
      <c r="FT23" s="94">
        <f t="shared" si="107"/>
        <v>0</v>
      </c>
      <c r="FU23" s="164"/>
      <c r="FV23" s="164"/>
      <c r="FW23" s="104" t="e">
        <f t="shared" si="108"/>
        <v>#DIV/0!</v>
      </c>
      <c r="FX23" s="105">
        <f t="shared" si="109"/>
        <v>0</v>
      </c>
      <c r="FY23" s="105">
        <f t="shared" si="110"/>
        <v>0</v>
      </c>
      <c r="FZ23" s="104" t="e">
        <f t="shared" si="111"/>
        <v>#DIV/0!</v>
      </c>
    </row>
    <row r="24" spans="1:182" s="74" customFormat="1" ht="36" customHeight="1">
      <c r="A24" s="95" t="s">
        <v>102</v>
      </c>
      <c r="B24" s="92">
        <f t="shared" si="6"/>
        <v>4725.300784000001</v>
      </c>
      <c r="C24" s="93">
        <f t="shared" si="7"/>
        <v>2859.795255989795</v>
      </c>
      <c r="D24" s="94">
        <f t="shared" si="0"/>
        <v>0.6523213590563642</v>
      </c>
      <c r="E24" s="94">
        <f t="shared" si="1"/>
        <v>0.0549</v>
      </c>
      <c r="F24" s="94">
        <f t="shared" si="2"/>
        <v>0.02955527471903742</v>
      </c>
      <c r="G24" s="93">
        <f t="shared" si="8"/>
        <v>2089.423281</v>
      </c>
      <c r="H24" s="93">
        <f t="shared" si="9"/>
        <v>1824.134588989795</v>
      </c>
      <c r="I24" s="104">
        <f t="shared" si="3"/>
        <v>0.14539999999999997</v>
      </c>
      <c r="J24" s="105">
        <f t="shared" si="4"/>
        <v>2635.877503000001</v>
      </c>
      <c r="K24" s="105">
        <f t="shared" si="4"/>
        <v>1035.6606669999999</v>
      </c>
      <c r="L24" s="104">
        <f t="shared" si="10"/>
        <v>1.5451000000000001</v>
      </c>
      <c r="M24" s="107">
        <v>4021.36</v>
      </c>
      <c r="N24" s="107">
        <v>2381.06</v>
      </c>
      <c r="O24" s="94">
        <f t="shared" si="11"/>
        <v>0.6888948619522398</v>
      </c>
      <c r="P24" s="94">
        <f t="shared" si="12"/>
        <v>0.851027306794191</v>
      </c>
      <c r="Q24" s="93">
        <v>1472.63</v>
      </c>
      <c r="R24" s="93">
        <v>1400.94</v>
      </c>
      <c r="S24" s="104">
        <f t="shared" si="5"/>
        <v>0.05119999999999991</v>
      </c>
      <c r="T24" s="105">
        <f t="shared" si="13"/>
        <v>2548.73</v>
      </c>
      <c r="U24" s="105">
        <f t="shared" si="14"/>
        <v>980.1199999999999</v>
      </c>
      <c r="V24" s="104">
        <f t="shared" si="15"/>
        <v>1.6004</v>
      </c>
      <c r="W24" s="93">
        <v>293.8454450000003</v>
      </c>
      <c r="X24" s="93">
        <v>340.9877829897949</v>
      </c>
      <c r="Y24" s="94">
        <f t="shared" si="16"/>
        <v>-0.1382522786489551</v>
      </c>
      <c r="Z24" s="94">
        <f t="shared" si="17"/>
        <v>0.06218555356200162</v>
      </c>
      <c r="AA24" s="93">
        <v>273.49</v>
      </c>
      <c r="AB24" s="93">
        <v>293.79095498979484</v>
      </c>
      <c r="AC24" s="104">
        <f t="shared" si="18"/>
        <v>-0.06910000000000005</v>
      </c>
      <c r="AD24" s="105">
        <f t="shared" si="112"/>
        <v>20.355445000000316</v>
      </c>
      <c r="AE24" s="105">
        <f t="shared" si="113"/>
        <v>47.19682800000004</v>
      </c>
      <c r="AF24" s="104">
        <f t="shared" si="114"/>
        <v>-0.5687</v>
      </c>
      <c r="AG24" s="93">
        <v>176.8</v>
      </c>
      <c r="AH24" s="93">
        <v>0</v>
      </c>
      <c r="AI24" s="94" t="e">
        <f t="shared" si="22"/>
        <v>#DIV/0!</v>
      </c>
      <c r="AJ24" s="94">
        <f t="shared" si="23"/>
        <v>0.03741560761563575</v>
      </c>
      <c r="AK24" s="93">
        <v>145.4</v>
      </c>
      <c r="AL24" s="93">
        <v>0</v>
      </c>
      <c r="AM24" s="104" t="e">
        <f t="shared" si="24"/>
        <v>#DIV/0!</v>
      </c>
      <c r="AN24" s="105">
        <f t="shared" si="25"/>
        <v>31.400000000000006</v>
      </c>
      <c r="AO24" s="105">
        <f t="shared" si="26"/>
        <v>0</v>
      </c>
      <c r="AP24" s="104" t="e">
        <f t="shared" si="27"/>
        <v>#DIV/0!</v>
      </c>
      <c r="AQ24" s="115"/>
      <c r="AR24" s="113">
        <v>0</v>
      </c>
      <c r="AS24" s="94" t="e">
        <f t="shared" si="28"/>
        <v>#DIV/0!</v>
      </c>
      <c r="AT24" s="94">
        <f t="shared" si="29"/>
        <v>0</v>
      </c>
      <c r="AU24" s="114"/>
      <c r="AV24" s="114"/>
      <c r="AW24" s="104" t="e">
        <f t="shared" si="30"/>
        <v>#DIV/0!</v>
      </c>
      <c r="AX24" s="105">
        <f t="shared" si="31"/>
        <v>0</v>
      </c>
      <c r="AY24" s="105">
        <f t="shared" si="32"/>
        <v>0</v>
      </c>
      <c r="AZ24" s="104" t="e">
        <f t="shared" si="33"/>
        <v>#DIV/0!</v>
      </c>
      <c r="BA24" s="118">
        <v>162.759172</v>
      </c>
      <c r="BB24" s="118">
        <v>137.74747299999999</v>
      </c>
      <c r="BC24" s="94">
        <f t="shared" si="34"/>
        <v>0.18157646347530473</v>
      </c>
      <c r="BD24" s="94">
        <f t="shared" si="35"/>
        <v>0.034444192960394616</v>
      </c>
      <c r="BE24" s="93">
        <v>143.23963600000002</v>
      </c>
      <c r="BF24" s="93">
        <v>129.403634</v>
      </c>
      <c r="BG24" s="104">
        <f t="shared" si="36"/>
        <v>0.1069</v>
      </c>
      <c r="BH24" s="105">
        <f t="shared" si="37"/>
        <v>19.519535999999988</v>
      </c>
      <c r="BI24" s="105">
        <f t="shared" si="38"/>
        <v>8.343838999999974</v>
      </c>
      <c r="BJ24" s="104">
        <f t="shared" si="39"/>
        <v>1.3394</v>
      </c>
      <c r="BK24" s="119"/>
      <c r="BL24" s="119"/>
      <c r="BM24" s="94" t="e">
        <f t="shared" si="40"/>
        <v>#DIV/0!</v>
      </c>
      <c r="BN24" s="94">
        <f t="shared" si="41"/>
        <v>0</v>
      </c>
      <c r="BO24" s="93"/>
      <c r="BP24" s="93"/>
      <c r="BQ24" s="104" t="e">
        <f t="shared" si="42"/>
        <v>#DIV/0!</v>
      </c>
      <c r="BR24" s="105">
        <f t="shared" si="43"/>
        <v>0</v>
      </c>
      <c r="BS24" s="105">
        <f t="shared" si="44"/>
        <v>0</v>
      </c>
      <c r="BT24" s="104" t="e">
        <f t="shared" si="45"/>
        <v>#DIV/0!</v>
      </c>
      <c r="BU24" s="93">
        <v>70.53616699999978</v>
      </c>
      <c r="BV24" s="93">
        <v>0</v>
      </c>
      <c r="BW24" s="94" t="e">
        <f t="shared" si="46"/>
        <v>#DIV/0!</v>
      </c>
      <c r="BX24" s="94">
        <f t="shared" si="47"/>
        <v>0.014927339067776848</v>
      </c>
      <c r="BY24" s="93">
        <v>54.663644999999775</v>
      </c>
      <c r="BZ24" s="93">
        <v>0</v>
      </c>
      <c r="CA24" s="104" t="e">
        <f t="shared" si="48"/>
        <v>#DIV/0!</v>
      </c>
      <c r="CB24" s="105">
        <f t="shared" si="49"/>
        <v>15.872522000000004</v>
      </c>
      <c r="CC24" s="105">
        <f t="shared" si="50"/>
        <v>0</v>
      </c>
      <c r="CD24" s="104" t="e">
        <f t="shared" si="51"/>
        <v>#DIV/0!</v>
      </c>
      <c r="CE24" s="93">
        <v>0</v>
      </c>
      <c r="CF24" s="93">
        <v>0</v>
      </c>
      <c r="CG24" s="94" t="e">
        <f t="shared" si="52"/>
        <v>#DIV/0!</v>
      </c>
      <c r="CH24" s="94">
        <f t="shared" si="53"/>
        <v>0</v>
      </c>
      <c r="CI24" s="93">
        <v>0</v>
      </c>
      <c r="CJ24" s="93">
        <v>0</v>
      </c>
      <c r="CK24" s="104" t="e">
        <f t="shared" si="54"/>
        <v>#DIV/0!</v>
      </c>
      <c r="CL24" s="105">
        <f t="shared" si="55"/>
        <v>0</v>
      </c>
      <c r="CM24" s="105">
        <f t="shared" si="56"/>
        <v>0</v>
      </c>
      <c r="CN24" s="104" t="e">
        <f t="shared" si="57"/>
        <v>#DIV/0!</v>
      </c>
      <c r="CO24" s="127">
        <v>0</v>
      </c>
      <c r="CP24" s="127">
        <v>0</v>
      </c>
      <c r="CQ24" s="94" t="e">
        <f t="shared" si="58"/>
        <v>#DIV/0!</v>
      </c>
      <c r="CR24" s="94">
        <f t="shared" si="59"/>
        <v>0</v>
      </c>
      <c r="CS24" s="93"/>
      <c r="CT24" s="93"/>
      <c r="CU24" s="104" t="e">
        <f t="shared" si="60"/>
        <v>#DIV/0!</v>
      </c>
      <c r="CV24" s="105">
        <f t="shared" si="61"/>
        <v>0</v>
      </c>
      <c r="CW24" s="105">
        <f t="shared" si="62"/>
        <v>0</v>
      </c>
      <c r="CX24" s="104" t="e">
        <f t="shared" si="63"/>
        <v>#DIV/0!</v>
      </c>
      <c r="CY24" s="93">
        <v>0</v>
      </c>
      <c r="CZ24" s="93">
        <v>0</v>
      </c>
      <c r="DA24" s="94" t="e">
        <f t="shared" si="64"/>
        <v>#DIV/0!</v>
      </c>
      <c r="DB24" s="94">
        <f t="shared" si="65"/>
        <v>0</v>
      </c>
      <c r="DC24" s="93">
        <v>0</v>
      </c>
      <c r="DD24" s="93">
        <v>0</v>
      </c>
      <c r="DE24" s="104" t="e">
        <f t="shared" si="115"/>
        <v>#DIV/0!</v>
      </c>
      <c r="DF24" s="105">
        <f t="shared" si="116"/>
        <v>0</v>
      </c>
      <c r="DG24" s="105">
        <f t="shared" si="117"/>
        <v>0</v>
      </c>
      <c r="DH24" s="104" t="e">
        <f t="shared" si="118"/>
        <v>#DIV/0!</v>
      </c>
      <c r="DI24" s="129">
        <v>0</v>
      </c>
      <c r="DJ24" s="129">
        <v>0</v>
      </c>
      <c r="DK24" s="94" t="e">
        <f t="shared" si="70"/>
        <v>#DIV/0!</v>
      </c>
      <c r="DL24" s="94">
        <f t="shared" si="71"/>
        <v>0</v>
      </c>
      <c r="DM24" s="93">
        <v>0</v>
      </c>
      <c r="DN24" s="93">
        <v>0</v>
      </c>
      <c r="DO24" s="104" t="e">
        <f t="shared" si="72"/>
        <v>#DIV/0!</v>
      </c>
      <c r="DP24" s="105">
        <f t="shared" si="73"/>
        <v>0</v>
      </c>
      <c r="DQ24" s="105">
        <f t="shared" si="74"/>
        <v>0</v>
      </c>
      <c r="DR24" s="104" t="e">
        <f t="shared" si="75"/>
        <v>#DIV/0!</v>
      </c>
      <c r="DS24" s="134"/>
      <c r="DT24" s="134"/>
      <c r="DU24" s="132" t="e">
        <f t="shared" si="76"/>
        <v>#DIV/0!</v>
      </c>
      <c r="DV24" s="94">
        <f t="shared" si="77"/>
        <v>0</v>
      </c>
      <c r="DW24" s="93"/>
      <c r="DX24" s="93"/>
      <c r="DY24" s="104" t="e">
        <f t="shared" si="78"/>
        <v>#DIV/0!</v>
      </c>
      <c r="DZ24" s="133">
        <f t="shared" si="79"/>
        <v>0</v>
      </c>
      <c r="EA24" s="141">
        <f t="shared" si="80"/>
        <v>0</v>
      </c>
      <c r="EB24" s="104" t="e">
        <f t="shared" si="81"/>
        <v>#DIV/0!</v>
      </c>
      <c r="EC24" s="93"/>
      <c r="ED24" s="93"/>
      <c r="EE24" s="94" t="e">
        <f t="shared" si="82"/>
        <v>#DIV/0!</v>
      </c>
      <c r="EF24" s="94">
        <f t="shared" si="83"/>
        <v>0</v>
      </c>
      <c r="EG24" s="93"/>
      <c r="EH24" s="93"/>
      <c r="EI24" s="104" t="e">
        <f t="shared" si="84"/>
        <v>#DIV/0!</v>
      </c>
      <c r="EJ24" s="105">
        <f t="shared" si="85"/>
        <v>0</v>
      </c>
      <c r="EK24" s="105">
        <f t="shared" si="86"/>
        <v>0</v>
      </c>
      <c r="EL24" s="104" t="e">
        <f t="shared" si="87"/>
        <v>#DIV/0!</v>
      </c>
      <c r="EM24" s="93"/>
      <c r="EN24" s="93"/>
      <c r="EO24" s="94" t="e">
        <f t="shared" si="88"/>
        <v>#DIV/0!</v>
      </c>
      <c r="EP24" s="94">
        <f t="shared" si="89"/>
        <v>0</v>
      </c>
      <c r="EQ24" s="93"/>
      <c r="ER24" s="93"/>
      <c r="ES24" s="104" t="e">
        <f t="shared" si="90"/>
        <v>#DIV/0!</v>
      </c>
      <c r="ET24" s="105">
        <f t="shared" si="91"/>
        <v>0</v>
      </c>
      <c r="EU24" s="105">
        <f t="shared" si="92"/>
        <v>0</v>
      </c>
      <c r="EV24" s="104" t="e">
        <f t="shared" si="93"/>
        <v>#DIV/0!</v>
      </c>
      <c r="EW24" s="134"/>
      <c r="EX24" s="134"/>
      <c r="EY24" s="94" t="e">
        <f t="shared" si="94"/>
        <v>#DIV/0!</v>
      </c>
      <c r="EZ24" s="94">
        <f t="shared" si="95"/>
        <v>0</v>
      </c>
      <c r="FA24" s="151"/>
      <c r="FB24" s="151"/>
      <c r="FC24" s="104" t="e">
        <f t="shared" si="96"/>
        <v>#DIV/0!</v>
      </c>
      <c r="FD24" s="105">
        <f t="shared" si="97"/>
        <v>0</v>
      </c>
      <c r="FE24" s="105">
        <f t="shared" si="98"/>
        <v>0</v>
      </c>
      <c r="FF24" s="104" t="e">
        <f t="shared" si="99"/>
        <v>#DIV/0!</v>
      </c>
      <c r="FG24" s="93"/>
      <c r="FH24" s="93"/>
      <c r="FI24" s="94" t="e">
        <f t="shared" si="100"/>
        <v>#DIV/0!</v>
      </c>
      <c r="FJ24" s="94">
        <f t="shared" si="101"/>
        <v>0</v>
      </c>
      <c r="FK24" s="93"/>
      <c r="FL24" s="93"/>
      <c r="FM24" s="104" t="e">
        <f t="shared" si="102"/>
        <v>#DIV/0!</v>
      </c>
      <c r="FN24" s="105">
        <f t="shared" si="103"/>
        <v>0</v>
      </c>
      <c r="FO24" s="105">
        <f t="shared" si="104"/>
        <v>0</v>
      </c>
      <c r="FP24" s="104" t="e">
        <f t="shared" si="105"/>
        <v>#DIV/0!</v>
      </c>
      <c r="FQ24" s="161"/>
      <c r="FR24" s="161"/>
      <c r="FS24" s="94" t="e">
        <f t="shared" si="106"/>
        <v>#DIV/0!</v>
      </c>
      <c r="FT24" s="94">
        <f t="shared" si="107"/>
        <v>0</v>
      </c>
      <c r="FU24" s="164"/>
      <c r="FV24" s="164"/>
      <c r="FW24" s="104" t="e">
        <f t="shared" si="108"/>
        <v>#DIV/0!</v>
      </c>
      <c r="FX24" s="105">
        <f t="shared" si="109"/>
        <v>0</v>
      </c>
      <c r="FY24" s="105">
        <f t="shared" si="110"/>
        <v>0</v>
      </c>
      <c r="FZ24" s="104" t="e">
        <f t="shared" si="111"/>
        <v>#DIV/0!</v>
      </c>
    </row>
    <row r="25" spans="1:182" s="76" customFormat="1" ht="36" customHeight="1">
      <c r="A25" s="96" t="s">
        <v>103</v>
      </c>
      <c r="B25" s="92">
        <f t="shared" si="6"/>
        <v>159880.11713375468</v>
      </c>
      <c r="C25" s="93">
        <f t="shared" si="7"/>
        <v>125919.03262488125</v>
      </c>
      <c r="D25" s="94">
        <f t="shared" si="0"/>
        <v>0.269705729157284</v>
      </c>
      <c r="E25" s="94">
        <f t="shared" si="1"/>
        <v>1</v>
      </c>
      <c r="F25" s="94">
        <f aca="true" t="shared" si="119" ref="F25:K25">SUM(F7:F24)</f>
        <v>0.9999999999999992</v>
      </c>
      <c r="G25" s="93">
        <f t="shared" si="119"/>
        <v>92997.12646669812</v>
      </c>
      <c r="H25" s="93">
        <f t="shared" si="119"/>
        <v>85134.1523448813</v>
      </c>
      <c r="I25" s="104">
        <v>0.1448</v>
      </c>
      <c r="J25" s="105">
        <f t="shared" si="119"/>
        <v>66882.9906670565</v>
      </c>
      <c r="K25" s="105">
        <f t="shared" si="119"/>
        <v>36972.84028</v>
      </c>
      <c r="L25" s="104">
        <f t="shared" si="10"/>
        <v>0.8089999999999999</v>
      </c>
      <c r="M25" s="105">
        <f>SUM(M7:M24)</f>
        <v>99948.51000000001</v>
      </c>
      <c r="N25" s="105">
        <f>SUM(N7:N24)</f>
        <v>65334.009999999995</v>
      </c>
      <c r="O25" s="94">
        <f t="shared" si="11"/>
        <v>0.5298082882100764</v>
      </c>
      <c r="P25" s="94">
        <f t="shared" si="12"/>
        <v>0.6251465897812905</v>
      </c>
      <c r="Q25" s="105">
        <f>SUM(Q7:Q24)</f>
        <v>42546.42</v>
      </c>
      <c r="R25" s="105">
        <f>SUM(R7:R24)</f>
        <v>37064.22</v>
      </c>
      <c r="S25" s="104">
        <f t="shared" si="5"/>
        <v>0.14789999999999992</v>
      </c>
      <c r="T25" s="105">
        <f t="shared" si="13"/>
        <v>57402.09000000001</v>
      </c>
      <c r="U25" s="105">
        <f t="shared" si="14"/>
        <v>28269.789999999994</v>
      </c>
      <c r="V25" s="104">
        <f t="shared" si="15"/>
        <v>1.0305</v>
      </c>
      <c r="W25" s="105">
        <f>SUM(W7:W24)</f>
        <v>10669.859152999927</v>
      </c>
      <c r="X25" s="105">
        <f>SUM(X7:X24)</f>
        <v>10166.862201881284</v>
      </c>
      <c r="Y25" s="94">
        <f t="shared" si="16"/>
        <v>0.049474158410996054</v>
      </c>
      <c r="Z25" s="94">
        <f t="shared" si="17"/>
        <v>0.06673662331679174</v>
      </c>
      <c r="AA25" s="105">
        <f>SUM(AA7:AA24)</f>
        <v>9148.73</v>
      </c>
      <c r="AB25" s="105">
        <f>SUM(AB7:AB24)</f>
        <v>8758.117939881293</v>
      </c>
      <c r="AC25" s="104">
        <f t="shared" si="18"/>
        <v>0.04459999999999997</v>
      </c>
      <c r="AD25" s="105">
        <f t="shared" si="112"/>
        <v>1521.129152999927</v>
      </c>
      <c r="AE25" s="105">
        <f t="shared" si="113"/>
        <v>1408.744261999991</v>
      </c>
      <c r="AF25" s="104">
        <f t="shared" si="114"/>
        <v>0.0798000000000001</v>
      </c>
      <c r="AG25" s="105">
        <f>SUM(AG7:AG24)</f>
        <v>19011.5</v>
      </c>
      <c r="AH25" s="105">
        <f>SUM(AH7:AH24)</f>
        <v>17082</v>
      </c>
      <c r="AI25" s="94">
        <f t="shared" si="22"/>
        <v>0.11295515747570542</v>
      </c>
      <c r="AJ25" s="94">
        <f t="shared" si="23"/>
        <v>0.1189109711753282</v>
      </c>
      <c r="AK25" s="105">
        <f>SUM(AK7:AK24)</f>
        <v>16942.9</v>
      </c>
      <c r="AL25" s="105">
        <f>SUM(AL7:AL24)</f>
        <v>15585.200000000003</v>
      </c>
      <c r="AM25" s="104">
        <f t="shared" si="24"/>
        <v>0.08709999999999996</v>
      </c>
      <c r="AN25" s="105">
        <f t="shared" si="25"/>
        <v>2068.5999999999985</v>
      </c>
      <c r="AO25" s="105">
        <f t="shared" si="26"/>
        <v>1496.7999999999975</v>
      </c>
      <c r="AP25" s="104">
        <f t="shared" si="27"/>
        <v>0.3819999999999999</v>
      </c>
      <c r="AQ25" s="105">
        <f>SUM(AQ7:AQ24)</f>
        <v>1089.0600000000002</v>
      </c>
      <c r="AR25" s="105">
        <f>SUM(AR7:AR24)</f>
        <v>1051.42</v>
      </c>
      <c r="AS25" s="94">
        <f t="shared" si="28"/>
        <v>0.03579920488482252</v>
      </c>
      <c r="AT25" s="94">
        <f t="shared" si="29"/>
        <v>0.006811728809836307</v>
      </c>
      <c r="AU25" s="105">
        <f>SUM(AU7:AU24)</f>
        <v>797.2400000000001</v>
      </c>
      <c r="AV25" s="105">
        <f>SUM(AV7:AV24)</f>
        <v>825.75</v>
      </c>
      <c r="AW25" s="104">
        <f t="shared" si="30"/>
        <v>-0.034499999999999975</v>
      </c>
      <c r="AX25" s="105">
        <f t="shared" si="31"/>
        <v>291.82000000000005</v>
      </c>
      <c r="AY25" s="105">
        <f t="shared" si="32"/>
        <v>225.67000000000007</v>
      </c>
      <c r="AZ25" s="104">
        <f t="shared" si="33"/>
        <v>0.2930999999999999</v>
      </c>
      <c r="BA25" s="105">
        <f>SUM(BA7:BA24)</f>
        <v>4632.783067</v>
      </c>
      <c r="BB25" s="105">
        <f>SUM(BB7:BB24)</f>
        <v>5668.071448000001</v>
      </c>
      <c r="BC25" s="94">
        <f t="shared" si="34"/>
        <v>-0.18265266951871356</v>
      </c>
      <c r="BD25" s="94">
        <f t="shared" si="35"/>
        <v>0.028976605409440897</v>
      </c>
      <c r="BE25" s="105">
        <f>SUM(BE7:BE24)</f>
        <v>3997.700522</v>
      </c>
      <c r="BF25" s="105">
        <f>SUM(BF7:BF24)</f>
        <v>5012.351939999999</v>
      </c>
      <c r="BG25" s="104">
        <f t="shared" si="36"/>
        <v>-0.20240000000000002</v>
      </c>
      <c r="BH25" s="105">
        <f t="shared" si="37"/>
        <v>635.0825450000002</v>
      </c>
      <c r="BI25" s="105">
        <f t="shared" si="38"/>
        <v>655.719508000002</v>
      </c>
      <c r="BJ25" s="104">
        <f t="shared" si="39"/>
        <v>-0.03149999999999997</v>
      </c>
      <c r="BK25" s="105">
        <f>SUM(BK7:BK24)</f>
        <v>1275.7599999999998</v>
      </c>
      <c r="BL25" s="105">
        <v>5406.009999999999</v>
      </c>
      <c r="BM25" s="94">
        <f t="shared" si="40"/>
        <v>-0.7640107953925355</v>
      </c>
      <c r="BN25" s="94">
        <f t="shared" si="41"/>
        <v>0.00797947876741113</v>
      </c>
      <c r="BO25" s="105">
        <f>SUM(BO7:BO24)</f>
        <v>1125.7499999999998</v>
      </c>
      <c r="BP25" s="105">
        <v>5222.109999999999</v>
      </c>
      <c r="BQ25" s="104">
        <f t="shared" si="42"/>
        <v>-0.7844</v>
      </c>
      <c r="BR25" s="105">
        <f t="shared" si="43"/>
        <v>150.01</v>
      </c>
      <c r="BS25" s="105">
        <f t="shared" si="44"/>
        <v>183.90000000000055</v>
      </c>
      <c r="BT25" s="104">
        <f t="shared" si="45"/>
        <v>-0.18430000000000002</v>
      </c>
      <c r="BU25" s="105">
        <f>SUM(BU7:BU24)</f>
        <v>1475.868585999999</v>
      </c>
      <c r="BV25" s="105">
        <f>SUM(BV7:BV24)</f>
        <v>1068.815833</v>
      </c>
      <c r="BW25" s="94">
        <f t="shared" si="46"/>
        <v>0.3808446136669448</v>
      </c>
      <c r="BX25" s="94">
        <f t="shared" si="47"/>
        <v>0.009231095225964193</v>
      </c>
      <c r="BY25" s="105">
        <f>SUM(BY7:BY24)</f>
        <v>1443.069656999999</v>
      </c>
      <c r="BZ25" s="105">
        <f>SUM(BZ7:BZ24)</f>
        <v>1038.83827</v>
      </c>
      <c r="CA25" s="104">
        <f t="shared" si="48"/>
        <v>0.3891</v>
      </c>
      <c r="CB25" s="105">
        <f t="shared" si="49"/>
        <v>32.798928999999816</v>
      </c>
      <c r="CC25" s="105">
        <f t="shared" si="50"/>
        <v>29.977563000000146</v>
      </c>
      <c r="CD25" s="104">
        <f t="shared" si="51"/>
        <v>0.09410000000000007</v>
      </c>
      <c r="CE25" s="105">
        <f>SUM(CE7:CE24)</f>
        <v>117.1</v>
      </c>
      <c r="CF25" s="105">
        <f>SUM(CF7:CF24)</f>
        <v>181.76</v>
      </c>
      <c r="CG25" s="94">
        <f t="shared" si="52"/>
        <v>-0.355743838028169</v>
      </c>
      <c r="CH25" s="94">
        <f t="shared" si="53"/>
        <v>0.000732423781639057</v>
      </c>
      <c r="CI25" s="105">
        <f>SUM(CI7:CI24)</f>
        <v>114.7</v>
      </c>
      <c r="CJ25" s="105">
        <f>SUM(CJ7:CJ24)</f>
        <v>176.89</v>
      </c>
      <c r="CK25" s="104">
        <f t="shared" si="54"/>
        <v>-0.3516</v>
      </c>
      <c r="CL25" s="105">
        <f t="shared" si="55"/>
        <v>2.3999999999999915</v>
      </c>
      <c r="CM25" s="105">
        <f t="shared" si="56"/>
        <v>4.8700000000000045</v>
      </c>
      <c r="CN25" s="104">
        <f t="shared" si="57"/>
        <v>-0.5072</v>
      </c>
      <c r="CO25" s="105">
        <f>SUM(CO7:CO24)</f>
        <v>10099.97</v>
      </c>
      <c r="CP25" s="105">
        <f>SUM(CP7:CP24)</f>
        <v>9866.369999999999</v>
      </c>
      <c r="CQ25" s="94">
        <f t="shared" si="58"/>
        <v>0.023676387567058643</v>
      </c>
      <c r="CR25" s="94">
        <f t="shared" si="59"/>
        <v>0.06317214536158007</v>
      </c>
      <c r="CS25" s="105">
        <f>SUM(CS7:CS24)</f>
        <v>7790.45</v>
      </c>
      <c r="CT25" s="105">
        <f>SUM(CT7:CT24)</f>
        <v>8240.06</v>
      </c>
      <c r="CU25" s="104">
        <f t="shared" si="60"/>
        <v>-0.05459999999999998</v>
      </c>
      <c r="CV25" s="105">
        <f t="shared" si="61"/>
        <v>2309.5199999999995</v>
      </c>
      <c r="CW25" s="105">
        <f t="shared" si="62"/>
        <v>1626.3099999999995</v>
      </c>
      <c r="CX25" s="104">
        <f t="shared" si="63"/>
        <v>0.4200999999999999</v>
      </c>
      <c r="CY25" s="105">
        <f>SUM(CY7:CY24)</f>
        <v>3449.2355</v>
      </c>
      <c r="CZ25" s="105">
        <f>SUM(CZ7:CZ24)</f>
        <v>3227.0699999999997</v>
      </c>
      <c r="DA25" s="94">
        <f t="shared" si="64"/>
        <v>0.06884433867254199</v>
      </c>
      <c r="DB25" s="94">
        <f t="shared" si="65"/>
        <v>0.021573886495932396</v>
      </c>
      <c r="DC25" s="105">
        <f>SUM(DC7:DC24)</f>
        <v>2661.0706999999998</v>
      </c>
      <c r="DD25" s="105">
        <f>SUM(DD7:DD24)</f>
        <v>1884.1099999999997</v>
      </c>
      <c r="DE25" s="104">
        <f t="shared" si="115"/>
        <v>0.4124000000000001</v>
      </c>
      <c r="DF25" s="105">
        <f t="shared" si="116"/>
        <v>788.1648</v>
      </c>
      <c r="DG25" s="105">
        <f t="shared" si="117"/>
        <v>1342.96</v>
      </c>
      <c r="DH25" s="104">
        <f t="shared" si="118"/>
        <v>-0.4131</v>
      </c>
      <c r="DI25" s="105">
        <f>SUM(DI7:DI24)</f>
        <v>443.23</v>
      </c>
      <c r="DJ25" s="105">
        <f>SUM(DJ7:DJ24)</f>
        <v>496.9</v>
      </c>
      <c r="DK25" s="94">
        <f t="shared" si="70"/>
        <v>-0.10800965989132615</v>
      </c>
      <c r="DL25" s="94">
        <f t="shared" si="71"/>
        <v>0.002772264668965664</v>
      </c>
      <c r="DM25" s="105">
        <f>SUM(DM7:DM24)</f>
        <v>31.61</v>
      </c>
      <c r="DN25" s="105">
        <f>SUM(DN7:DN24)</f>
        <v>82.26</v>
      </c>
      <c r="DO25" s="104">
        <f t="shared" si="72"/>
        <v>-0.6157</v>
      </c>
      <c r="DP25" s="105">
        <f t="shared" si="73"/>
        <v>411.62</v>
      </c>
      <c r="DQ25" s="105">
        <f t="shared" si="74"/>
        <v>414.64</v>
      </c>
      <c r="DR25" s="104">
        <f t="shared" si="75"/>
        <v>-0.007299999999999973</v>
      </c>
      <c r="DS25" s="105">
        <f>SUM(DS7:DS24)</f>
        <v>303.19</v>
      </c>
      <c r="DT25" s="105">
        <f>SUM(DT7:DT24)</f>
        <v>192.43</v>
      </c>
      <c r="DU25" s="132">
        <f t="shared" si="76"/>
        <v>0.5755859273502052</v>
      </c>
      <c r="DV25" s="94">
        <f t="shared" si="77"/>
        <v>0.0018963583804880078</v>
      </c>
      <c r="DW25" s="105">
        <f>SUM(DW7:DW24)</f>
        <v>302.98</v>
      </c>
      <c r="DX25" s="105">
        <f>SUM(DX7:DX24)</f>
        <v>191.89</v>
      </c>
      <c r="DY25" s="104">
        <f t="shared" si="78"/>
        <v>0.5789</v>
      </c>
      <c r="DZ25" s="133">
        <f t="shared" si="79"/>
        <v>0.20999999999997954</v>
      </c>
      <c r="EA25" s="141">
        <f t="shared" si="80"/>
        <v>0.5400000000000205</v>
      </c>
      <c r="EB25" s="104">
        <f t="shared" si="81"/>
        <v>-0.6111</v>
      </c>
      <c r="EC25" s="105">
        <f>SUM(EC7:EC24)</f>
        <v>323.449167</v>
      </c>
      <c r="ED25" s="105">
        <f>SUM(ED7:ED24)</f>
        <v>204.012552</v>
      </c>
      <c r="EE25" s="94">
        <f t="shared" si="82"/>
        <v>0.5854375813111734</v>
      </c>
      <c r="EF25" s="94">
        <f t="shared" si="83"/>
        <v>0.002023073117524704</v>
      </c>
      <c r="EG25" s="105">
        <f>SUM(EG7:EG24)</f>
        <v>271.60081</v>
      </c>
      <c r="EH25" s="105">
        <f>SUM(EH7:EH24)</f>
        <v>156.84956</v>
      </c>
      <c r="EI25" s="104">
        <f t="shared" si="84"/>
        <v>0.7316</v>
      </c>
      <c r="EJ25" s="105">
        <f t="shared" si="85"/>
        <v>51.848356999999965</v>
      </c>
      <c r="EK25" s="105">
        <f t="shared" si="86"/>
        <v>47.162992</v>
      </c>
      <c r="EL25" s="104">
        <f t="shared" si="87"/>
        <v>0.09929999999999994</v>
      </c>
      <c r="EM25" s="105">
        <f>SUM(EM7:EM24)</f>
        <v>397.24</v>
      </c>
      <c r="EN25" s="105">
        <f>SUM(EN7:EN24)</f>
        <v>358.11</v>
      </c>
      <c r="EO25" s="94">
        <f t="shared" si="88"/>
        <v>0.10929999999999995</v>
      </c>
      <c r="EP25" s="94">
        <f t="shared" si="89"/>
        <v>0.002484611639780521</v>
      </c>
      <c r="EQ25" s="105">
        <f>SUM(EQ7:EQ24)</f>
        <v>377.88</v>
      </c>
      <c r="ER25" s="105">
        <f>SUM(ER7:ER24)</f>
        <v>343.33</v>
      </c>
      <c r="ES25" s="104">
        <f t="shared" si="90"/>
        <v>0.10060000000000002</v>
      </c>
      <c r="ET25" s="105">
        <f t="shared" si="91"/>
        <v>19.360000000000014</v>
      </c>
      <c r="EU25" s="105">
        <f t="shared" si="92"/>
        <v>14.78000000000003</v>
      </c>
      <c r="EV25" s="104">
        <f t="shared" si="93"/>
        <v>0.30990000000000006</v>
      </c>
      <c r="EW25" s="105">
        <f>SUM(EW7:EW24)</f>
        <v>2042.096420754696</v>
      </c>
      <c r="EX25" s="105">
        <f>SUM(EX7:EX24)</f>
        <v>2014.6385580000017</v>
      </c>
      <c r="EY25" s="94">
        <f t="shared" si="94"/>
        <v>0.013600000000000056</v>
      </c>
      <c r="EZ25" s="94">
        <f t="shared" si="95"/>
        <v>0.012772672783610054</v>
      </c>
      <c r="FA25" s="156">
        <f>SUM(FA7:FA24)</f>
        <v>1438.3752216980988</v>
      </c>
      <c r="FB25" s="105">
        <f>SUM(FB7:FB24)</f>
        <v>1394.9673109999985</v>
      </c>
      <c r="FC25" s="104">
        <f t="shared" si="96"/>
        <v>0.031099999999999905</v>
      </c>
      <c r="FD25" s="105">
        <f t="shared" si="97"/>
        <v>603.7211990565972</v>
      </c>
      <c r="FE25" s="105">
        <f t="shared" si="98"/>
        <v>619.6712470000032</v>
      </c>
      <c r="FF25" s="104">
        <f t="shared" si="99"/>
        <v>-0.025699999999999945</v>
      </c>
      <c r="FG25" s="105">
        <f>SUM(FG7:FG24)</f>
        <v>810.0052400000001</v>
      </c>
      <c r="FH25" s="105">
        <f>SUM(FH7:FH24)</f>
        <v>694.0420320000001</v>
      </c>
      <c r="FI25" s="94">
        <f t="shared" si="100"/>
        <v>0.16710000000000003</v>
      </c>
      <c r="FJ25" s="94">
        <f t="shared" si="101"/>
        <v>0.005066328787602494</v>
      </c>
      <c r="FK25" s="105">
        <f>SUM(FK7:FK24)</f>
        <v>779.5795559999999</v>
      </c>
      <c r="FL25" s="105">
        <f>SUM(FL7:FL24)</f>
        <v>686.567324</v>
      </c>
      <c r="FM25" s="104">
        <f t="shared" si="102"/>
        <v>0.13549999999999995</v>
      </c>
      <c r="FN25" s="105">
        <f t="shared" si="103"/>
        <v>30.42568400000016</v>
      </c>
      <c r="FO25" s="105">
        <f t="shared" si="104"/>
        <v>7.474708000000078</v>
      </c>
      <c r="FP25" s="104">
        <f t="shared" si="105"/>
        <v>3.0705</v>
      </c>
      <c r="FQ25" s="162">
        <f>SUM(FQ7:FQ24)</f>
        <v>3791.26</v>
      </c>
      <c r="FR25" s="162">
        <f>SUM(FR7:FR24)</f>
        <v>2906.51</v>
      </c>
      <c r="FS25" s="94">
        <f t="shared" si="106"/>
        <v>0.3044</v>
      </c>
      <c r="FT25" s="94">
        <f t="shared" si="107"/>
        <v>0.023713142496813763</v>
      </c>
      <c r="FU25" s="165">
        <f>SUM(FU7:FU24)</f>
        <v>3227.0699999999997</v>
      </c>
      <c r="FV25" s="165">
        <f>SUM(FV7:FV24)</f>
        <v>2219.8</v>
      </c>
      <c r="FW25" s="104">
        <f t="shared" si="108"/>
        <v>0.4538</v>
      </c>
      <c r="FX25" s="105">
        <f t="shared" si="109"/>
        <v>564.1900000000005</v>
      </c>
      <c r="FY25" s="105">
        <f t="shared" si="110"/>
        <v>686.71</v>
      </c>
      <c r="FZ25" s="104">
        <f t="shared" si="111"/>
        <v>-0.1784</v>
      </c>
    </row>
  </sheetData>
  <sheetProtection/>
  <mergeCells count="238">
    <mergeCell ref="A1:L1"/>
    <mergeCell ref="A2:L2"/>
    <mergeCell ref="B3:L3"/>
    <mergeCell ref="M3:V3"/>
    <mergeCell ref="W3:AF3"/>
    <mergeCell ref="AG3:AP3"/>
    <mergeCell ref="AQ3:AZ3"/>
    <mergeCell ref="BA3:BJ3"/>
    <mergeCell ref="BK3:BT3"/>
    <mergeCell ref="BU3:CD3"/>
    <mergeCell ref="CE3:CN3"/>
    <mergeCell ref="CO3:CX3"/>
    <mergeCell ref="CY3:DH3"/>
    <mergeCell ref="DI3:DR3"/>
    <mergeCell ref="DS3:EB3"/>
    <mergeCell ref="EC3:EL3"/>
    <mergeCell ref="EM3:EV3"/>
    <mergeCell ref="EW3:FF3"/>
    <mergeCell ref="FG3:FP3"/>
    <mergeCell ref="FQ3:FZ3"/>
    <mergeCell ref="G4:I4"/>
    <mergeCell ref="J4:L4"/>
    <mergeCell ref="Q4:S4"/>
    <mergeCell ref="T4:V4"/>
    <mergeCell ref="AA4:AC4"/>
    <mergeCell ref="AD4:AF4"/>
    <mergeCell ref="AK4:AM4"/>
    <mergeCell ref="AN4:AP4"/>
    <mergeCell ref="AU4:AW4"/>
    <mergeCell ref="AX4:AZ4"/>
    <mergeCell ref="BE4:BG4"/>
    <mergeCell ref="BH4:BJ4"/>
    <mergeCell ref="BO4:BQ4"/>
    <mergeCell ref="BR4:BT4"/>
    <mergeCell ref="BY4:CA4"/>
    <mergeCell ref="CB4:CD4"/>
    <mergeCell ref="CI4:CK4"/>
    <mergeCell ref="CL4:CN4"/>
    <mergeCell ref="CS4:CU4"/>
    <mergeCell ref="CV4:CX4"/>
    <mergeCell ref="DC4:DE4"/>
    <mergeCell ref="DF4:DH4"/>
    <mergeCell ref="DM4:DO4"/>
    <mergeCell ref="DP4:DR4"/>
    <mergeCell ref="DW4:DY4"/>
    <mergeCell ref="DZ4:EB4"/>
    <mergeCell ref="EG4:EI4"/>
    <mergeCell ref="EJ4:EL4"/>
    <mergeCell ref="EQ4:ES4"/>
    <mergeCell ref="ET4:EV4"/>
    <mergeCell ref="FA4:FC4"/>
    <mergeCell ref="FD4:FF4"/>
    <mergeCell ref="FK4:FM4"/>
    <mergeCell ref="FN4:FP4"/>
    <mergeCell ref="FU4:FW4"/>
    <mergeCell ref="FX4:FZ4"/>
    <mergeCell ref="A3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5:AA6"/>
    <mergeCell ref="AB5:AB6"/>
    <mergeCell ref="AC5:AC6"/>
    <mergeCell ref="AD5:AD6"/>
    <mergeCell ref="AE5:AE6"/>
    <mergeCell ref="AF5:AF6"/>
    <mergeCell ref="AG4:AG6"/>
    <mergeCell ref="AH4:AH6"/>
    <mergeCell ref="AI4:AI6"/>
    <mergeCell ref="AJ4:AJ6"/>
    <mergeCell ref="AK5:AK6"/>
    <mergeCell ref="AL5:AL6"/>
    <mergeCell ref="AM5:AM6"/>
    <mergeCell ref="AN5:AN6"/>
    <mergeCell ref="AO5:AO6"/>
    <mergeCell ref="AP5:AP6"/>
    <mergeCell ref="AQ4:AQ6"/>
    <mergeCell ref="AR4:AR6"/>
    <mergeCell ref="AS4:AS6"/>
    <mergeCell ref="AT4:AT6"/>
    <mergeCell ref="AU5:AU6"/>
    <mergeCell ref="AV5:AV6"/>
    <mergeCell ref="AW5:AW6"/>
    <mergeCell ref="AX5:AX6"/>
    <mergeCell ref="AY5:AY6"/>
    <mergeCell ref="AZ5:AZ6"/>
    <mergeCell ref="BA4:BA6"/>
    <mergeCell ref="BB4:BB6"/>
    <mergeCell ref="BC4:BC6"/>
    <mergeCell ref="BD4:BD6"/>
    <mergeCell ref="BE5:BE6"/>
    <mergeCell ref="BF5:BF6"/>
    <mergeCell ref="BG5:BG6"/>
    <mergeCell ref="BH5:BH6"/>
    <mergeCell ref="BI5:BI6"/>
    <mergeCell ref="BJ5:BJ6"/>
    <mergeCell ref="BK4:BK6"/>
    <mergeCell ref="BL4:BL6"/>
    <mergeCell ref="BM4:BM6"/>
    <mergeCell ref="BN4:BN6"/>
    <mergeCell ref="BO5:BO6"/>
    <mergeCell ref="BP5:BP6"/>
    <mergeCell ref="BQ5:BQ6"/>
    <mergeCell ref="BR5:BR6"/>
    <mergeCell ref="BS5:BS6"/>
    <mergeCell ref="BT5:BT6"/>
    <mergeCell ref="BU4:BU6"/>
    <mergeCell ref="BV4:BV6"/>
    <mergeCell ref="BW4:BW6"/>
    <mergeCell ref="BX4:BX6"/>
    <mergeCell ref="BY5:BY6"/>
    <mergeCell ref="BZ5:BZ6"/>
    <mergeCell ref="CA5:CA6"/>
    <mergeCell ref="CB5:CB6"/>
    <mergeCell ref="CC5:CC6"/>
    <mergeCell ref="CD5:CD6"/>
    <mergeCell ref="CE4:CE6"/>
    <mergeCell ref="CF4:CF6"/>
    <mergeCell ref="CG4:CG6"/>
    <mergeCell ref="CH4:CH6"/>
    <mergeCell ref="CI5:CI6"/>
    <mergeCell ref="CJ5:CJ6"/>
    <mergeCell ref="CK5:CK6"/>
    <mergeCell ref="CL5:CL6"/>
    <mergeCell ref="CM5:CM6"/>
    <mergeCell ref="CN5:CN6"/>
    <mergeCell ref="CO4:CO6"/>
    <mergeCell ref="CP4:CP6"/>
    <mergeCell ref="CQ4:CQ6"/>
    <mergeCell ref="CR4:CR6"/>
    <mergeCell ref="CS5:CS6"/>
    <mergeCell ref="CT5:CT6"/>
    <mergeCell ref="CU5:CU6"/>
    <mergeCell ref="CV5:CV6"/>
    <mergeCell ref="CW5:CW6"/>
    <mergeCell ref="CX5:CX6"/>
    <mergeCell ref="CY4:CY6"/>
    <mergeCell ref="CZ4:CZ6"/>
    <mergeCell ref="DA4:DA6"/>
    <mergeCell ref="DB4:DB6"/>
    <mergeCell ref="DC5:DC6"/>
    <mergeCell ref="DD5:DD6"/>
    <mergeCell ref="DE5:DE6"/>
    <mergeCell ref="DF5:DF6"/>
    <mergeCell ref="DG5:DG6"/>
    <mergeCell ref="DH5:DH6"/>
    <mergeCell ref="DI4:DI6"/>
    <mergeCell ref="DJ4:DJ6"/>
    <mergeCell ref="DK4:DK6"/>
    <mergeCell ref="DL4:DL6"/>
    <mergeCell ref="DM5:DM6"/>
    <mergeCell ref="DN5:DN6"/>
    <mergeCell ref="DO5:DO6"/>
    <mergeCell ref="DP5:DP6"/>
    <mergeCell ref="DQ5:DQ6"/>
    <mergeCell ref="DR5:DR6"/>
    <mergeCell ref="DS4:DS6"/>
    <mergeCell ref="DT4:DT6"/>
    <mergeCell ref="DU4:DU6"/>
    <mergeCell ref="DV4:DV6"/>
    <mergeCell ref="DW5:DW6"/>
    <mergeCell ref="DX5:DX6"/>
    <mergeCell ref="DY5:DY6"/>
    <mergeCell ref="DZ5:DZ6"/>
    <mergeCell ref="EA5:EA6"/>
    <mergeCell ref="EB5:EB6"/>
    <mergeCell ref="EC4:EC6"/>
    <mergeCell ref="ED4:ED6"/>
    <mergeCell ref="EE4:EE6"/>
    <mergeCell ref="EF4:EF6"/>
    <mergeCell ref="EG5:EG6"/>
    <mergeCell ref="EH5:EH6"/>
    <mergeCell ref="EI5:EI6"/>
    <mergeCell ref="EJ5:EJ6"/>
    <mergeCell ref="EK5:EK6"/>
    <mergeCell ref="EL5:EL6"/>
    <mergeCell ref="EM4:EM6"/>
    <mergeCell ref="EN4:EN6"/>
    <mergeCell ref="EO4:EO6"/>
    <mergeCell ref="EP4:EP6"/>
    <mergeCell ref="EQ5:EQ6"/>
    <mergeCell ref="ER5:ER6"/>
    <mergeCell ref="ES5:ES6"/>
    <mergeCell ref="ET5:ET6"/>
    <mergeCell ref="EU5:EU6"/>
    <mergeCell ref="EV5:EV6"/>
    <mergeCell ref="EW4:EW6"/>
    <mergeCell ref="EX4:EX6"/>
    <mergeCell ref="EY4:EY6"/>
    <mergeCell ref="EZ4:EZ6"/>
    <mergeCell ref="FA5:FA6"/>
    <mergeCell ref="FB5:FB6"/>
    <mergeCell ref="FC5:FC6"/>
    <mergeCell ref="FD5:FD6"/>
    <mergeCell ref="FE5:FE6"/>
    <mergeCell ref="FF5:FF6"/>
    <mergeCell ref="FG4:FG6"/>
    <mergeCell ref="FH4:FH6"/>
    <mergeCell ref="FI4:FI6"/>
    <mergeCell ref="FJ4:FJ6"/>
    <mergeCell ref="FK5:FK6"/>
    <mergeCell ref="FL5:FL6"/>
    <mergeCell ref="FM5:FM6"/>
    <mergeCell ref="FN5:FN6"/>
    <mergeCell ref="FO5:FO6"/>
    <mergeCell ref="FP5:FP6"/>
    <mergeCell ref="FQ4:FQ6"/>
    <mergeCell ref="FR4:FR6"/>
    <mergeCell ref="FS4:FS6"/>
    <mergeCell ref="FT4:FT6"/>
    <mergeCell ref="FU5:FU6"/>
    <mergeCell ref="FV5:FV6"/>
    <mergeCell ref="FW5:FW6"/>
    <mergeCell ref="FX5:FX6"/>
    <mergeCell ref="FY5:FY6"/>
    <mergeCell ref="FZ5:FZ6"/>
  </mergeCells>
  <printOptions/>
  <pageMargins left="0.75" right="0.75" top="1" bottom="1" header="0.5" footer="0.5"/>
  <pageSetup horizontalDpi="600" verticalDpi="600" orientation="portrait" paperSize="9" scale="69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B36"/>
  <sheetViews>
    <sheetView showZeros="0" tabSelected="1" zoomScaleSheetLayoutView="100" workbookViewId="0" topLeftCell="A1">
      <pane xSplit="1" ySplit="4" topLeftCell="B17" activePane="bottomRight" state="frozen"/>
      <selection pane="bottomRight" activeCell="L21" sqref="L21"/>
    </sheetView>
  </sheetViews>
  <sheetFormatPr defaultColWidth="9.00390625" defaultRowHeight="14.25"/>
  <cols>
    <col min="1" max="1" width="15.50390625" style="14" bestFit="1" customWidth="1"/>
    <col min="2" max="2" width="8.375" style="14" bestFit="1" customWidth="1"/>
    <col min="3" max="3" width="9.00390625" style="14" customWidth="1"/>
    <col min="4" max="4" width="8.375" style="14" bestFit="1" customWidth="1"/>
    <col min="5" max="5" width="9.00390625" style="14" customWidth="1"/>
    <col min="6" max="6" width="8.25390625" style="15" bestFit="1" customWidth="1"/>
    <col min="7" max="7" width="8.875" style="16" bestFit="1" customWidth="1"/>
    <col min="8" max="8" width="9.50390625" style="14" bestFit="1" customWidth="1"/>
    <col min="9" max="10" width="8.875" style="14" bestFit="1" customWidth="1"/>
    <col min="11" max="11" width="9.25390625" style="14" bestFit="1" customWidth="1"/>
    <col min="12" max="12" width="9.50390625" style="17" bestFit="1" customWidth="1"/>
    <col min="13" max="13" width="11.00390625" style="17" customWidth="1"/>
    <col min="14" max="14" width="8.75390625" style="14" customWidth="1"/>
    <col min="15" max="15" width="7.75390625" style="14" customWidth="1"/>
    <col min="16" max="16" width="8.75390625" style="14" customWidth="1"/>
    <col min="17" max="17" width="8.625" style="18" customWidth="1"/>
    <col min="18" max="18" width="7.50390625" style="14" customWidth="1"/>
    <col min="19" max="20" width="8.625" style="14" bestFit="1" customWidth="1"/>
    <col min="21" max="21" width="8.75390625" style="14" bestFit="1" customWidth="1"/>
    <col min="22" max="22" width="7.75390625" style="14" customWidth="1"/>
    <col min="23" max="23" width="9.50390625" style="14" bestFit="1" customWidth="1"/>
    <col min="24" max="24" width="8.625" style="14" customWidth="1"/>
    <col min="25" max="25" width="7.75390625" style="14" customWidth="1"/>
    <col min="26" max="26" width="8.00390625" style="14" customWidth="1"/>
    <col min="27" max="27" width="7.625" style="14" customWidth="1"/>
    <col min="28" max="28" width="8.125" style="15" customWidth="1"/>
    <col min="29" max="29" width="6.50390625" style="14" customWidth="1"/>
    <col min="30" max="31" width="7.00390625" style="14" customWidth="1"/>
    <col min="32" max="32" width="7.75390625" style="18" customWidth="1"/>
    <col min="33" max="33" width="9.125" style="18" bestFit="1" customWidth="1"/>
    <col min="34" max="35" width="8.00390625" style="14" customWidth="1"/>
    <col min="36" max="36" width="8.50390625" style="14" customWidth="1"/>
    <col min="37" max="37" width="7.375" style="14" customWidth="1"/>
    <col min="38" max="38" width="9.50390625" style="14" customWidth="1"/>
    <col min="39" max="39" width="9.50390625" style="15" customWidth="1"/>
    <col min="40" max="41" width="8.625" style="14" customWidth="1"/>
    <col min="42" max="43" width="7.625" style="14" customWidth="1"/>
    <col min="44" max="44" width="9.125" style="14" customWidth="1"/>
    <col min="45" max="45" width="8.00390625" style="14" customWidth="1"/>
    <col min="46" max="49" width="9.25390625" style="14" customWidth="1"/>
    <col min="50" max="50" width="9.25390625" style="15" customWidth="1"/>
    <col min="51" max="56" width="9.25390625" style="14" customWidth="1"/>
    <col min="57" max="57" width="8.375" style="14" customWidth="1"/>
    <col min="58" max="58" width="8.875" style="14" bestFit="1" customWidth="1"/>
    <col min="59" max="60" width="9.375" style="14" bestFit="1" customWidth="1"/>
    <col min="61" max="61" width="9.375" style="15" bestFit="1" customWidth="1"/>
    <col min="62" max="71" width="9.375" style="14" bestFit="1" customWidth="1"/>
    <col min="72" max="72" width="9.375" style="15" bestFit="1" customWidth="1"/>
    <col min="73" max="82" width="9.375" style="14" bestFit="1" customWidth="1"/>
    <col min="83" max="83" width="9.375" style="15" bestFit="1" customWidth="1"/>
    <col min="84" max="87" width="9.25390625" style="14" bestFit="1" customWidth="1"/>
    <col min="88" max="93" width="9.375" style="14" bestFit="1" customWidth="1"/>
    <col min="94" max="94" width="9.375" style="15" bestFit="1" customWidth="1"/>
    <col min="95" max="104" width="9.375" style="14" bestFit="1" customWidth="1"/>
    <col min="105" max="105" width="9.375" style="15" bestFit="1" customWidth="1"/>
    <col min="106" max="115" width="9.375" style="14" bestFit="1" customWidth="1"/>
    <col min="116" max="116" width="9.375" style="15" bestFit="1" customWidth="1"/>
    <col min="117" max="118" width="9.25390625" style="14" bestFit="1" customWidth="1"/>
    <col min="119" max="126" width="9.375" style="14" bestFit="1" customWidth="1"/>
    <col min="127" max="127" width="9.375" style="15" bestFit="1" customWidth="1"/>
    <col min="128" max="137" width="9.375" style="14" bestFit="1" customWidth="1"/>
    <col min="138" max="138" width="9.375" style="15" bestFit="1" customWidth="1"/>
    <col min="139" max="140" width="9.25390625" style="14" bestFit="1" customWidth="1"/>
    <col min="141" max="148" width="9.375" style="14" bestFit="1" customWidth="1"/>
    <col min="149" max="149" width="9.375" style="15" bestFit="1" customWidth="1"/>
    <col min="150" max="153" width="9.375" style="14" bestFit="1" customWidth="1"/>
    <col min="154" max="159" width="9.50390625" style="14" bestFit="1" customWidth="1"/>
    <col min="160" max="160" width="9.50390625" style="15" bestFit="1" customWidth="1"/>
    <col min="161" max="161" width="9.875" style="14" bestFit="1" customWidth="1"/>
    <col min="162" max="162" width="12.875" style="14" bestFit="1" customWidth="1"/>
    <col min="163" max="163" width="9.875" style="14" bestFit="1" customWidth="1"/>
    <col min="164" max="164" width="11.875" style="14" bestFit="1" customWidth="1"/>
    <col min="165" max="165" width="10.875" style="14" bestFit="1" customWidth="1"/>
    <col min="166" max="166" width="12.875" style="14" bestFit="1" customWidth="1"/>
    <col min="167" max="170" width="9.375" style="14" bestFit="1" customWidth="1"/>
    <col min="171" max="171" width="9.375" style="15" bestFit="1" customWidth="1"/>
    <col min="172" max="173" width="10.375" style="14" bestFit="1" customWidth="1"/>
    <col min="174" max="175" width="9.25390625" style="14" bestFit="1" customWidth="1"/>
    <col min="176" max="176" width="9.375" style="14" bestFit="1" customWidth="1"/>
    <col min="177" max="177" width="10.375" style="14" bestFit="1" customWidth="1"/>
    <col min="178" max="179" width="9.375" style="14" bestFit="1" customWidth="1"/>
    <col min="180" max="184" width="9.25390625" style="14" bestFit="1" customWidth="1"/>
    <col min="185" max="188" width="9.375" style="14" bestFit="1" customWidth="1"/>
    <col min="189" max="194" width="9.00390625" style="19" customWidth="1"/>
    <col min="195" max="201" width="9.125" style="19" bestFit="1" customWidth="1"/>
    <col min="202" max="206" width="9.00390625" style="19" customWidth="1"/>
    <col min="207" max="210" width="9.125" style="19" bestFit="1" customWidth="1"/>
    <col min="224" max="224" width="9.00390625" style="19" customWidth="1"/>
  </cols>
  <sheetData>
    <row r="1" spans="1:171" s="10" customFormat="1" ht="42" customHeight="1">
      <c r="A1" s="20" t="s">
        <v>104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48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64"/>
      <c r="BH1" s="64"/>
      <c r="BI1" s="65"/>
      <c r="BT1" s="45"/>
      <c r="CE1" s="45"/>
      <c r="CP1" s="45"/>
      <c r="DA1" s="45"/>
      <c r="DL1" s="45"/>
      <c r="DW1" s="45"/>
      <c r="EH1" s="45"/>
      <c r="ES1" s="45"/>
      <c r="FD1" s="45"/>
      <c r="FO1" s="45"/>
    </row>
    <row r="2" spans="1:210" s="11" customFormat="1" ht="36" customHeight="1">
      <c r="A2" s="21" t="s">
        <v>105</v>
      </c>
      <c r="B2" s="22" t="s">
        <v>106</v>
      </c>
      <c r="C2" s="23"/>
      <c r="D2" s="23"/>
      <c r="E2" s="23"/>
      <c r="F2" s="23"/>
      <c r="G2" s="23"/>
      <c r="H2" s="23"/>
      <c r="I2" s="23"/>
      <c r="J2" s="23"/>
      <c r="K2" s="23"/>
      <c r="L2" s="50"/>
      <c r="M2" s="51" t="s">
        <v>107</v>
      </c>
      <c r="N2" s="52"/>
      <c r="O2" s="52"/>
      <c r="P2" s="52"/>
      <c r="Q2" s="52"/>
      <c r="R2" s="52"/>
      <c r="S2" s="52"/>
      <c r="T2" s="52"/>
      <c r="U2" s="52"/>
      <c r="V2" s="52"/>
      <c r="W2" s="54"/>
      <c r="X2" s="51" t="s">
        <v>108</v>
      </c>
      <c r="Y2" s="52"/>
      <c r="Z2" s="52"/>
      <c r="AA2" s="52"/>
      <c r="AB2" s="52"/>
      <c r="AC2" s="52"/>
      <c r="AD2" s="52"/>
      <c r="AE2" s="52"/>
      <c r="AF2" s="52"/>
      <c r="AG2" s="52"/>
      <c r="AH2" s="54"/>
      <c r="AI2" s="51" t="s">
        <v>109</v>
      </c>
      <c r="AJ2" s="52"/>
      <c r="AK2" s="52"/>
      <c r="AL2" s="52"/>
      <c r="AM2" s="52"/>
      <c r="AN2" s="52"/>
      <c r="AO2" s="52"/>
      <c r="AP2" s="52"/>
      <c r="AQ2" s="52"/>
      <c r="AR2" s="52"/>
      <c r="AS2" s="54"/>
      <c r="AT2" s="51" t="s">
        <v>110</v>
      </c>
      <c r="AU2" s="52"/>
      <c r="AV2" s="52"/>
      <c r="AW2" s="52"/>
      <c r="AX2" s="52"/>
      <c r="AY2" s="52"/>
      <c r="AZ2" s="52"/>
      <c r="BA2" s="52"/>
      <c r="BB2" s="52"/>
      <c r="BC2" s="52"/>
      <c r="BD2" s="54"/>
      <c r="BE2" s="51" t="s">
        <v>111</v>
      </c>
      <c r="BF2" s="52"/>
      <c r="BG2" s="52"/>
      <c r="BH2" s="52"/>
      <c r="BI2" s="52"/>
      <c r="BJ2" s="52"/>
      <c r="BK2" s="52"/>
      <c r="BL2" s="52"/>
      <c r="BM2" s="52"/>
      <c r="BN2" s="52"/>
      <c r="BO2" s="54"/>
      <c r="BP2" s="51" t="s">
        <v>112</v>
      </c>
      <c r="BQ2" s="52"/>
      <c r="BR2" s="52"/>
      <c r="BS2" s="52"/>
      <c r="BT2" s="52"/>
      <c r="BU2" s="52"/>
      <c r="BV2" s="52"/>
      <c r="BW2" s="52"/>
      <c r="BX2" s="52"/>
      <c r="BY2" s="52"/>
      <c r="BZ2" s="54"/>
      <c r="CA2" s="51" t="s">
        <v>113</v>
      </c>
      <c r="CB2" s="52"/>
      <c r="CC2" s="52"/>
      <c r="CD2" s="52"/>
      <c r="CE2" s="52"/>
      <c r="CF2" s="52"/>
      <c r="CG2" s="52"/>
      <c r="CH2" s="52"/>
      <c r="CI2" s="52"/>
      <c r="CJ2" s="52"/>
      <c r="CK2" s="54"/>
      <c r="CL2" s="51" t="s">
        <v>114</v>
      </c>
      <c r="CM2" s="52"/>
      <c r="CN2" s="52"/>
      <c r="CO2" s="52"/>
      <c r="CP2" s="52"/>
      <c r="CQ2" s="52"/>
      <c r="CR2" s="52"/>
      <c r="CS2" s="52"/>
      <c r="CT2" s="52"/>
      <c r="CU2" s="52"/>
      <c r="CV2" s="54"/>
      <c r="CW2" s="51" t="s">
        <v>115</v>
      </c>
      <c r="CX2" s="52"/>
      <c r="CY2" s="52"/>
      <c r="CZ2" s="52"/>
      <c r="DA2" s="52"/>
      <c r="DB2" s="52"/>
      <c r="DC2" s="52"/>
      <c r="DD2" s="52"/>
      <c r="DE2" s="52"/>
      <c r="DF2" s="52"/>
      <c r="DG2" s="54"/>
      <c r="DH2" s="51" t="s">
        <v>116</v>
      </c>
      <c r="DI2" s="52"/>
      <c r="DJ2" s="52"/>
      <c r="DK2" s="52"/>
      <c r="DL2" s="52"/>
      <c r="DM2" s="52"/>
      <c r="DN2" s="52"/>
      <c r="DO2" s="52"/>
      <c r="DP2" s="52"/>
      <c r="DQ2" s="52"/>
      <c r="DR2" s="54"/>
      <c r="DS2" s="51" t="s">
        <v>117</v>
      </c>
      <c r="DT2" s="52"/>
      <c r="DU2" s="52"/>
      <c r="DV2" s="52"/>
      <c r="DW2" s="52"/>
      <c r="DX2" s="52"/>
      <c r="DY2" s="52"/>
      <c r="DZ2" s="52"/>
      <c r="EA2" s="52"/>
      <c r="EB2" s="52"/>
      <c r="EC2" s="54"/>
      <c r="ED2" s="51" t="s">
        <v>118</v>
      </c>
      <c r="EE2" s="52"/>
      <c r="EF2" s="52"/>
      <c r="EG2" s="52"/>
      <c r="EH2" s="52"/>
      <c r="EI2" s="52"/>
      <c r="EJ2" s="52"/>
      <c r="EK2" s="52"/>
      <c r="EL2" s="52"/>
      <c r="EM2" s="52"/>
      <c r="EN2" s="54"/>
      <c r="EO2" s="51" t="s">
        <v>119</v>
      </c>
      <c r="EP2" s="52"/>
      <c r="EQ2" s="52"/>
      <c r="ER2" s="52"/>
      <c r="ES2" s="52"/>
      <c r="ET2" s="52"/>
      <c r="EU2" s="52"/>
      <c r="EV2" s="52"/>
      <c r="EW2" s="52"/>
      <c r="EX2" s="52"/>
      <c r="EY2" s="54"/>
      <c r="EZ2" s="51" t="s">
        <v>120</v>
      </c>
      <c r="FA2" s="52"/>
      <c r="FB2" s="52"/>
      <c r="FC2" s="52"/>
      <c r="FD2" s="52"/>
      <c r="FE2" s="52"/>
      <c r="FF2" s="52"/>
      <c r="FG2" s="52"/>
      <c r="FH2" s="52"/>
      <c r="FI2" s="52"/>
      <c r="FJ2" s="54"/>
      <c r="FK2" s="51" t="s">
        <v>121</v>
      </c>
      <c r="FL2" s="52"/>
      <c r="FM2" s="52"/>
      <c r="FN2" s="52"/>
      <c r="FO2" s="52"/>
      <c r="FP2" s="52"/>
      <c r="FQ2" s="52"/>
      <c r="FR2" s="52"/>
      <c r="FS2" s="52"/>
      <c r="FT2" s="52"/>
      <c r="FU2" s="54"/>
      <c r="FV2" s="51" t="s">
        <v>122</v>
      </c>
      <c r="FW2" s="52"/>
      <c r="FX2" s="52"/>
      <c r="FY2" s="52"/>
      <c r="FZ2" s="52"/>
      <c r="GA2" s="52"/>
      <c r="GB2" s="52"/>
      <c r="GC2" s="52"/>
      <c r="GD2" s="52"/>
      <c r="GE2" s="52"/>
      <c r="GF2" s="54"/>
      <c r="GG2" s="51" t="s">
        <v>123</v>
      </c>
      <c r="GH2" s="52"/>
      <c r="GI2" s="52"/>
      <c r="GJ2" s="52"/>
      <c r="GK2" s="52"/>
      <c r="GL2" s="52"/>
      <c r="GM2" s="52"/>
      <c r="GN2" s="52"/>
      <c r="GO2" s="52"/>
      <c r="GP2" s="52"/>
      <c r="GQ2" s="54"/>
      <c r="GR2" s="51" t="s">
        <v>124</v>
      </c>
      <c r="GS2" s="52"/>
      <c r="GT2" s="52"/>
      <c r="GU2" s="52"/>
      <c r="GV2" s="52"/>
      <c r="GW2" s="52"/>
      <c r="GX2" s="52"/>
      <c r="GY2" s="52"/>
      <c r="GZ2" s="52"/>
      <c r="HA2" s="52"/>
      <c r="HB2" s="54"/>
    </row>
    <row r="3" spans="1:210" ht="22.5" customHeight="1">
      <c r="A3" s="24" t="s">
        <v>125</v>
      </c>
      <c r="B3" s="25" t="s">
        <v>126</v>
      </c>
      <c r="C3" s="26"/>
      <c r="D3" s="26"/>
      <c r="E3" s="26"/>
      <c r="F3" s="27"/>
      <c r="G3" s="25" t="s">
        <v>127</v>
      </c>
      <c r="H3" s="27"/>
      <c r="I3" s="25" t="s">
        <v>128</v>
      </c>
      <c r="J3" s="27"/>
      <c r="K3" s="25" t="s">
        <v>129</v>
      </c>
      <c r="L3" s="27"/>
      <c r="M3" s="25" t="s">
        <v>126</v>
      </c>
      <c r="N3" s="26"/>
      <c r="O3" s="26"/>
      <c r="P3" s="26"/>
      <c r="Q3" s="27"/>
      <c r="R3" s="25" t="s">
        <v>127</v>
      </c>
      <c r="S3" s="27"/>
      <c r="T3" s="25" t="s">
        <v>130</v>
      </c>
      <c r="U3" s="27"/>
      <c r="V3" s="25" t="s">
        <v>129</v>
      </c>
      <c r="W3" s="27"/>
      <c r="X3" s="25" t="s">
        <v>126</v>
      </c>
      <c r="Y3" s="26"/>
      <c r="Z3" s="26"/>
      <c r="AA3" s="26"/>
      <c r="AB3" s="27"/>
      <c r="AC3" s="25" t="s">
        <v>127</v>
      </c>
      <c r="AD3" s="27"/>
      <c r="AE3" s="25" t="s">
        <v>130</v>
      </c>
      <c r="AF3" s="27"/>
      <c r="AG3" s="25" t="s">
        <v>129</v>
      </c>
      <c r="AH3" s="27"/>
      <c r="AI3" s="25" t="s">
        <v>126</v>
      </c>
      <c r="AJ3" s="26"/>
      <c r="AK3" s="26"/>
      <c r="AL3" s="26"/>
      <c r="AM3" s="27"/>
      <c r="AN3" s="25" t="s">
        <v>127</v>
      </c>
      <c r="AO3" s="27"/>
      <c r="AP3" s="25" t="s">
        <v>130</v>
      </c>
      <c r="AQ3" s="27"/>
      <c r="AR3" s="25" t="s">
        <v>129</v>
      </c>
      <c r="AS3" s="27"/>
      <c r="AT3" s="25" t="s">
        <v>126</v>
      </c>
      <c r="AU3" s="26"/>
      <c r="AV3" s="26"/>
      <c r="AW3" s="26"/>
      <c r="AX3" s="27"/>
      <c r="AY3" s="25" t="s">
        <v>127</v>
      </c>
      <c r="AZ3" s="27"/>
      <c r="BA3" s="25" t="s">
        <v>130</v>
      </c>
      <c r="BB3" s="27"/>
      <c r="BC3" s="25" t="s">
        <v>129</v>
      </c>
      <c r="BD3" s="27"/>
      <c r="BE3" s="25" t="s">
        <v>126</v>
      </c>
      <c r="BF3" s="26"/>
      <c r="BG3" s="26"/>
      <c r="BH3" s="26"/>
      <c r="BI3" s="27"/>
      <c r="BJ3" s="25" t="s">
        <v>127</v>
      </c>
      <c r="BK3" s="27"/>
      <c r="BL3" s="25" t="s">
        <v>130</v>
      </c>
      <c r="BM3" s="27"/>
      <c r="BN3" s="25" t="s">
        <v>129</v>
      </c>
      <c r="BO3" s="27"/>
      <c r="BP3" s="25" t="s">
        <v>126</v>
      </c>
      <c r="BQ3" s="26"/>
      <c r="BR3" s="26"/>
      <c r="BS3" s="26"/>
      <c r="BT3" s="27"/>
      <c r="BU3" s="25" t="s">
        <v>127</v>
      </c>
      <c r="BV3" s="27"/>
      <c r="BW3" s="25" t="s">
        <v>130</v>
      </c>
      <c r="BX3" s="27"/>
      <c r="BY3" s="25" t="s">
        <v>129</v>
      </c>
      <c r="BZ3" s="27"/>
      <c r="CA3" s="25" t="s">
        <v>126</v>
      </c>
      <c r="CB3" s="26"/>
      <c r="CC3" s="26"/>
      <c r="CD3" s="26"/>
      <c r="CE3" s="27"/>
      <c r="CF3" s="25" t="s">
        <v>127</v>
      </c>
      <c r="CG3" s="27"/>
      <c r="CH3" s="25" t="s">
        <v>130</v>
      </c>
      <c r="CI3" s="27"/>
      <c r="CJ3" s="25" t="s">
        <v>129</v>
      </c>
      <c r="CK3" s="27"/>
      <c r="CL3" s="25" t="s">
        <v>126</v>
      </c>
      <c r="CM3" s="26"/>
      <c r="CN3" s="26"/>
      <c r="CO3" s="26"/>
      <c r="CP3" s="27"/>
      <c r="CQ3" s="25" t="s">
        <v>127</v>
      </c>
      <c r="CR3" s="27"/>
      <c r="CS3" s="25" t="s">
        <v>130</v>
      </c>
      <c r="CT3" s="27"/>
      <c r="CU3" s="25" t="s">
        <v>129</v>
      </c>
      <c r="CV3" s="27"/>
      <c r="CW3" s="25" t="s">
        <v>126</v>
      </c>
      <c r="CX3" s="26"/>
      <c r="CY3" s="26"/>
      <c r="CZ3" s="26"/>
      <c r="DA3" s="27"/>
      <c r="DB3" s="25" t="s">
        <v>127</v>
      </c>
      <c r="DC3" s="27"/>
      <c r="DD3" s="25" t="s">
        <v>130</v>
      </c>
      <c r="DE3" s="27"/>
      <c r="DF3" s="25" t="s">
        <v>129</v>
      </c>
      <c r="DG3" s="27"/>
      <c r="DH3" s="25" t="s">
        <v>126</v>
      </c>
      <c r="DI3" s="26"/>
      <c r="DJ3" s="26"/>
      <c r="DK3" s="26"/>
      <c r="DL3" s="27"/>
      <c r="DM3" s="25" t="s">
        <v>127</v>
      </c>
      <c r="DN3" s="27"/>
      <c r="DO3" s="25" t="s">
        <v>130</v>
      </c>
      <c r="DP3" s="27"/>
      <c r="DQ3" s="25" t="s">
        <v>129</v>
      </c>
      <c r="DR3" s="27"/>
      <c r="DS3" s="25" t="s">
        <v>126</v>
      </c>
      <c r="DT3" s="26"/>
      <c r="DU3" s="26"/>
      <c r="DV3" s="26"/>
      <c r="DW3" s="27"/>
      <c r="DX3" s="25" t="s">
        <v>127</v>
      </c>
      <c r="DY3" s="27"/>
      <c r="DZ3" s="25" t="s">
        <v>130</v>
      </c>
      <c r="EA3" s="27"/>
      <c r="EB3" s="25" t="s">
        <v>129</v>
      </c>
      <c r="EC3" s="27"/>
      <c r="ED3" s="25" t="s">
        <v>126</v>
      </c>
      <c r="EE3" s="26"/>
      <c r="EF3" s="26"/>
      <c r="EG3" s="26"/>
      <c r="EH3" s="27"/>
      <c r="EI3" s="25" t="s">
        <v>127</v>
      </c>
      <c r="EJ3" s="27"/>
      <c r="EK3" s="25" t="s">
        <v>130</v>
      </c>
      <c r="EL3" s="27"/>
      <c r="EM3" s="25" t="s">
        <v>129</v>
      </c>
      <c r="EN3" s="27"/>
      <c r="EO3" s="25" t="s">
        <v>126</v>
      </c>
      <c r="EP3" s="26"/>
      <c r="EQ3" s="26"/>
      <c r="ER3" s="26"/>
      <c r="ES3" s="27"/>
      <c r="ET3" s="25" t="s">
        <v>127</v>
      </c>
      <c r="EU3" s="27"/>
      <c r="EV3" s="25" t="s">
        <v>130</v>
      </c>
      <c r="EW3" s="27"/>
      <c r="EX3" s="25" t="s">
        <v>129</v>
      </c>
      <c r="EY3" s="27"/>
      <c r="EZ3" s="25" t="s">
        <v>126</v>
      </c>
      <c r="FA3" s="26"/>
      <c r="FB3" s="26"/>
      <c r="FC3" s="26"/>
      <c r="FD3" s="27"/>
      <c r="FE3" s="25" t="s">
        <v>127</v>
      </c>
      <c r="FF3" s="27"/>
      <c r="FG3" s="25" t="s">
        <v>130</v>
      </c>
      <c r="FH3" s="27"/>
      <c r="FI3" s="25" t="s">
        <v>129</v>
      </c>
      <c r="FJ3" s="27"/>
      <c r="FK3" s="25" t="s">
        <v>126</v>
      </c>
      <c r="FL3" s="26"/>
      <c r="FM3" s="26"/>
      <c r="FN3" s="26"/>
      <c r="FO3" s="27"/>
      <c r="FP3" s="25" t="s">
        <v>127</v>
      </c>
      <c r="FQ3" s="27"/>
      <c r="FR3" s="25" t="s">
        <v>130</v>
      </c>
      <c r="FS3" s="27"/>
      <c r="FT3" s="25" t="s">
        <v>129</v>
      </c>
      <c r="FU3" s="27"/>
      <c r="FV3" s="25" t="s">
        <v>126</v>
      </c>
      <c r="FW3" s="26"/>
      <c r="FX3" s="26"/>
      <c r="FY3" s="26"/>
      <c r="FZ3" s="27"/>
      <c r="GA3" s="25" t="s">
        <v>127</v>
      </c>
      <c r="GB3" s="27"/>
      <c r="GC3" s="25" t="s">
        <v>130</v>
      </c>
      <c r="GD3" s="27"/>
      <c r="GE3" s="25" t="s">
        <v>129</v>
      </c>
      <c r="GF3" s="27"/>
      <c r="GG3" s="25" t="s">
        <v>126</v>
      </c>
      <c r="GH3" s="26"/>
      <c r="GI3" s="26"/>
      <c r="GJ3" s="26"/>
      <c r="GK3" s="27"/>
      <c r="GL3" s="25" t="s">
        <v>127</v>
      </c>
      <c r="GM3" s="27"/>
      <c r="GN3" s="25" t="s">
        <v>130</v>
      </c>
      <c r="GO3" s="27"/>
      <c r="GP3" s="25" t="s">
        <v>129</v>
      </c>
      <c r="GQ3" s="27"/>
      <c r="GR3" s="25" t="s">
        <v>126</v>
      </c>
      <c r="GS3" s="26"/>
      <c r="GT3" s="26"/>
      <c r="GU3" s="26"/>
      <c r="GV3" s="27"/>
      <c r="GW3" s="25" t="s">
        <v>127</v>
      </c>
      <c r="GX3" s="27"/>
      <c r="GY3" s="25" t="s">
        <v>130</v>
      </c>
      <c r="GZ3" s="27"/>
      <c r="HA3" s="25" t="s">
        <v>129</v>
      </c>
      <c r="HB3" s="27"/>
    </row>
    <row r="4" spans="1:210" ht="31.5" customHeight="1">
      <c r="A4" s="28"/>
      <c r="B4" s="29" t="s">
        <v>131</v>
      </c>
      <c r="C4" s="30"/>
      <c r="D4" s="29" t="s">
        <v>132</v>
      </c>
      <c r="E4" s="30"/>
      <c r="F4" s="31" t="s">
        <v>133</v>
      </c>
      <c r="G4" s="32" t="s">
        <v>134</v>
      </c>
      <c r="H4" s="32" t="s">
        <v>27</v>
      </c>
      <c r="I4" s="32" t="s">
        <v>134</v>
      </c>
      <c r="J4" s="32" t="s">
        <v>27</v>
      </c>
      <c r="K4" s="32" t="s">
        <v>134</v>
      </c>
      <c r="L4" s="32" t="s">
        <v>27</v>
      </c>
      <c r="M4" s="29" t="s">
        <v>131</v>
      </c>
      <c r="N4" s="30"/>
      <c r="O4" s="29" t="s">
        <v>132</v>
      </c>
      <c r="P4" s="30"/>
      <c r="Q4" s="55" t="s">
        <v>133</v>
      </c>
      <c r="R4" s="32" t="s">
        <v>134</v>
      </c>
      <c r="S4" s="32" t="s">
        <v>27</v>
      </c>
      <c r="T4" s="32" t="s">
        <v>134</v>
      </c>
      <c r="U4" s="32" t="s">
        <v>27</v>
      </c>
      <c r="V4" s="32" t="s">
        <v>134</v>
      </c>
      <c r="W4" s="32" t="s">
        <v>27</v>
      </c>
      <c r="X4" s="29" t="s">
        <v>131</v>
      </c>
      <c r="Y4" s="30"/>
      <c r="Z4" s="29" t="s">
        <v>132</v>
      </c>
      <c r="AA4" s="30"/>
      <c r="AB4" s="31" t="s">
        <v>133</v>
      </c>
      <c r="AC4" s="32" t="s">
        <v>134</v>
      </c>
      <c r="AD4" s="32" t="s">
        <v>27</v>
      </c>
      <c r="AE4" s="32" t="s">
        <v>134</v>
      </c>
      <c r="AF4" s="32" t="s">
        <v>27</v>
      </c>
      <c r="AG4" s="32" t="s">
        <v>134</v>
      </c>
      <c r="AH4" s="32" t="s">
        <v>27</v>
      </c>
      <c r="AI4" s="29" t="s">
        <v>131</v>
      </c>
      <c r="AJ4" s="30"/>
      <c r="AK4" s="29" t="s">
        <v>132</v>
      </c>
      <c r="AL4" s="30"/>
      <c r="AM4" s="31" t="s">
        <v>133</v>
      </c>
      <c r="AN4" s="32" t="s">
        <v>134</v>
      </c>
      <c r="AO4" s="32" t="s">
        <v>27</v>
      </c>
      <c r="AP4" s="32" t="s">
        <v>134</v>
      </c>
      <c r="AQ4" s="32" t="s">
        <v>27</v>
      </c>
      <c r="AR4" s="32" t="s">
        <v>134</v>
      </c>
      <c r="AS4" s="32" t="s">
        <v>27</v>
      </c>
      <c r="AT4" s="29" t="s">
        <v>131</v>
      </c>
      <c r="AU4" s="30"/>
      <c r="AV4" s="29" t="s">
        <v>132</v>
      </c>
      <c r="AW4" s="30"/>
      <c r="AX4" s="31" t="s">
        <v>133</v>
      </c>
      <c r="AY4" s="32" t="s">
        <v>134</v>
      </c>
      <c r="AZ4" s="32" t="s">
        <v>27</v>
      </c>
      <c r="BA4" s="32" t="s">
        <v>134</v>
      </c>
      <c r="BB4" s="32" t="s">
        <v>27</v>
      </c>
      <c r="BC4" s="32" t="s">
        <v>134</v>
      </c>
      <c r="BD4" s="32" t="s">
        <v>27</v>
      </c>
      <c r="BE4" s="29" t="s">
        <v>131</v>
      </c>
      <c r="BF4" s="30"/>
      <c r="BG4" s="29" t="s">
        <v>132</v>
      </c>
      <c r="BH4" s="30"/>
      <c r="BI4" s="31" t="s">
        <v>133</v>
      </c>
      <c r="BJ4" s="32" t="s">
        <v>134</v>
      </c>
      <c r="BK4" s="32" t="s">
        <v>27</v>
      </c>
      <c r="BL4" s="32" t="s">
        <v>134</v>
      </c>
      <c r="BM4" s="32" t="s">
        <v>27</v>
      </c>
      <c r="BN4" s="32" t="s">
        <v>134</v>
      </c>
      <c r="BO4" s="32" t="s">
        <v>27</v>
      </c>
      <c r="BP4" s="29" t="s">
        <v>131</v>
      </c>
      <c r="BQ4" s="30"/>
      <c r="BR4" s="29" t="s">
        <v>132</v>
      </c>
      <c r="BS4" s="30"/>
      <c r="BT4" s="31" t="s">
        <v>133</v>
      </c>
      <c r="BU4" s="32" t="s">
        <v>134</v>
      </c>
      <c r="BV4" s="32" t="s">
        <v>27</v>
      </c>
      <c r="BW4" s="32" t="s">
        <v>134</v>
      </c>
      <c r="BX4" s="32" t="s">
        <v>27</v>
      </c>
      <c r="BY4" s="32" t="s">
        <v>134</v>
      </c>
      <c r="BZ4" s="32" t="s">
        <v>27</v>
      </c>
      <c r="CA4" s="29" t="s">
        <v>131</v>
      </c>
      <c r="CB4" s="30"/>
      <c r="CC4" s="29" t="s">
        <v>132</v>
      </c>
      <c r="CD4" s="30"/>
      <c r="CE4" s="31" t="s">
        <v>133</v>
      </c>
      <c r="CF4" s="32" t="s">
        <v>134</v>
      </c>
      <c r="CG4" s="32" t="s">
        <v>27</v>
      </c>
      <c r="CH4" s="32" t="s">
        <v>134</v>
      </c>
      <c r="CI4" s="32" t="s">
        <v>27</v>
      </c>
      <c r="CJ4" s="32" t="s">
        <v>134</v>
      </c>
      <c r="CK4" s="32" t="s">
        <v>27</v>
      </c>
      <c r="CL4" s="29" t="s">
        <v>131</v>
      </c>
      <c r="CM4" s="30"/>
      <c r="CN4" s="29" t="s">
        <v>132</v>
      </c>
      <c r="CO4" s="30"/>
      <c r="CP4" s="31" t="s">
        <v>133</v>
      </c>
      <c r="CQ4" s="32" t="s">
        <v>134</v>
      </c>
      <c r="CR4" s="32" t="s">
        <v>27</v>
      </c>
      <c r="CS4" s="32" t="s">
        <v>134</v>
      </c>
      <c r="CT4" s="32" t="s">
        <v>27</v>
      </c>
      <c r="CU4" s="32" t="s">
        <v>134</v>
      </c>
      <c r="CV4" s="32" t="s">
        <v>27</v>
      </c>
      <c r="CW4" s="29" t="s">
        <v>131</v>
      </c>
      <c r="CX4" s="30"/>
      <c r="CY4" s="29" t="s">
        <v>132</v>
      </c>
      <c r="CZ4" s="30"/>
      <c r="DA4" s="31" t="s">
        <v>133</v>
      </c>
      <c r="DB4" s="32" t="s">
        <v>134</v>
      </c>
      <c r="DC4" s="32" t="s">
        <v>27</v>
      </c>
      <c r="DD4" s="32" t="s">
        <v>134</v>
      </c>
      <c r="DE4" s="32" t="s">
        <v>27</v>
      </c>
      <c r="DF4" s="32" t="s">
        <v>134</v>
      </c>
      <c r="DG4" s="32" t="s">
        <v>27</v>
      </c>
      <c r="DH4" s="29" t="s">
        <v>131</v>
      </c>
      <c r="DI4" s="30"/>
      <c r="DJ4" s="29" t="s">
        <v>132</v>
      </c>
      <c r="DK4" s="30"/>
      <c r="DL4" s="31" t="s">
        <v>133</v>
      </c>
      <c r="DM4" s="32" t="s">
        <v>134</v>
      </c>
      <c r="DN4" s="32" t="s">
        <v>27</v>
      </c>
      <c r="DO4" s="32" t="s">
        <v>134</v>
      </c>
      <c r="DP4" s="32" t="s">
        <v>27</v>
      </c>
      <c r="DQ4" s="32" t="s">
        <v>134</v>
      </c>
      <c r="DR4" s="32" t="s">
        <v>27</v>
      </c>
      <c r="DS4" s="29" t="s">
        <v>131</v>
      </c>
      <c r="DT4" s="30"/>
      <c r="DU4" s="29" t="s">
        <v>132</v>
      </c>
      <c r="DV4" s="30"/>
      <c r="DW4" s="31" t="s">
        <v>133</v>
      </c>
      <c r="DX4" s="32" t="s">
        <v>134</v>
      </c>
      <c r="DY4" s="32" t="s">
        <v>27</v>
      </c>
      <c r="DZ4" s="32" t="s">
        <v>134</v>
      </c>
      <c r="EA4" s="32" t="s">
        <v>27</v>
      </c>
      <c r="EB4" s="32" t="s">
        <v>134</v>
      </c>
      <c r="EC4" s="32" t="s">
        <v>27</v>
      </c>
      <c r="ED4" s="29" t="s">
        <v>131</v>
      </c>
      <c r="EE4" s="30"/>
      <c r="EF4" s="29" t="s">
        <v>132</v>
      </c>
      <c r="EG4" s="30"/>
      <c r="EH4" s="31" t="s">
        <v>133</v>
      </c>
      <c r="EI4" s="32" t="s">
        <v>134</v>
      </c>
      <c r="EJ4" s="32" t="s">
        <v>27</v>
      </c>
      <c r="EK4" s="32" t="s">
        <v>134</v>
      </c>
      <c r="EL4" s="32" t="s">
        <v>27</v>
      </c>
      <c r="EM4" s="32" t="s">
        <v>134</v>
      </c>
      <c r="EN4" s="32" t="s">
        <v>27</v>
      </c>
      <c r="EO4" s="29" t="s">
        <v>131</v>
      </c>
      <c r="EP4" s="30"/>
      <c r="EQ4" s="29" t="s">
        <v>132</v>
      </c>
      <c r="ER4" s="30"/>
      <c r="ES4" s="31" t="s">
        <v>133</v>
      </c>
      <c r="ET4" s="32" t="s">
        <v>134</v>
      </c>
      <c r="EU4" s="32" t="s">
        <v>27</v>
      </c>
      <c r="EV4" s="32" t="s">
        <v>134</v>
      </c>
      <c r="EW4" s="32" t="s">
        <v>27</v>
      </c>
      <c r="EX4" s="32" t="s">
        <v>134</v>
      </c>
      <c r="EY4" s="32" t="s">
        <v>27</v>
      </c>
      <c r="EZ4" s="29" t="s">
        <v>131</v>
      </c>
      <c r="FA4" s="30"/>
      <c r="FB4" s="29" t="s">
        <v>132</v>
      </c>
      <c r="FC4" s="30"/>
      <c r="FD4" s="31" t="s">
        <v>133</v>
      </c>
      <c r="FE4" s="32" t="s">
        <v>134</v>
      </c>
      <c r="FF4" s="32" t="s">
        <v>27</v>
      </c>
      <c r="FG4" s="32" t="s">
        <v>134</v>
      </c>
      <c r="FH4" s="32" t="s">
        <v>27</v>
      </c>
      <c r="FI4" s="32" t="s">
        <v>134</v>
      </c>
      <c r="FJ4" s="32" t="s">
        <v>27</v>
      </c>
      <c r="FK4" s="29" t="s">
        <v>131</v>
      </c>
      <c r="FL4" s="30"/>
      <c r="FM4" s="29" t="s">
        <v>132</v>
      </c>
      <c r="FN4" s="30"/>
      <c r="FO4" s="31" t="s">
        <v>133</v>
      </c>
      <c r="FP4" s="32" t="s">
        <v>134</v>
      </c>
      <c r="FQ4" s="32" t="s">
        <v>27</v>
      </c>
      <c r="FR4" s="32" t="s">
        <v>134</v>
      </c>
      <c r="FS4" s="32" t="s">
        <v>27</v>
      </c>
      <c r="FT4" s="32" t="s">
        <v>134</v>
      </c>
      <c r="FU4" s="32" t="s">
        <v>27</v>
      </c>
      <c r="FV4" s="29" t="s">
        <v>131</v>
      </c>
      <c r="FW4" s="30"/>
      <c r="FX4" s="29" t="s">
        <v>132</v>
      </c>
      <c r="FY4" s="30"/>
      <c r="FZ4" s="32" t="s">
        <v>133</v>
      </c>
      <c r="GA4" s="32" t="s">
        <v>134</v>
      </c>
      <c r="GB4" s="32" t="s">
        <v>27</v>
      </c>
      <c r="GC4" s="32" t="s">
        <v>134</v>
      </c>
      <c r="GD4" s="32" t="s">
        <v>27</v>
      </c>
      <c r="GE4" s="32" t="s">
        <v>134</v>
      </c>
      <c r="GF4" s="32" t="s">
        <v>27</v>
      </c>
      <c r="GG4" s="29" t="s">
        <v>131</v>
      </c>
      <c r="GH4" s="30"/>
      <c r="GI4" s="29" t="s">
        <v>132</v>
      </c>
      <c r="GJ4" s="30"/>
      <c r="GK4" s="32" t="s">
        <v>133</v>
      </c>
      <c r="GL4" s="32" t="s">
        <v>134</v>
      </c>
      <c r="GM4" s="32" t="s">
        <v>27</v>
      </c>
      <c r="GN4" s="32" t="s">
        <v>134</v>
      </c>
      <c r="GO4" s="32" t="s">
        <v>27</v>
      </c>
      <c r="GP4" s="32" t="s">
        <v>134</v>
      </c>
      <c r="GQ4" s="32" t="s">
        <v>27</v>
      </c>
      <c r="GR4" s="29" t="s">
        <v>131</v>
      </c>
      <c r="GS4" s="30"/>
      <c r="GT4" s="29" t="s">
        <v>132</v>
      </c>
      <c r="GU4" s="30"/>
      <c r="GV4" s="32" t="s">
        <v>133</v>
      </c>
      <c r="GW4" s="32" t="s">
        <v>134</v>
      </c>
      <c r="GX4" s="32" t="s">
        <v>27</v>
      </c>
      <c r="GY4" s="32" t="s">
        <v>134</v>
      </c>
      <c r="GZ4" s="32" t="s">
        <v>27</v>
      </c>
      <c r="HA4" s="32" t="s">
        <v>134</v>
      </c>
      <c r="HB4" s="32" t="s">
        <v>27</v>
      </c>
    </row>
    <row r="5" spans="1:210" ht="31.5" customHeight="1">
      <c r="A5" s="33"/>
      <c r="B5" s="34" t="s">
        <v>134</v>
      </c>
      <c r="C5" s="34" t="s">
        <v>27</v>
      </c>
      <c r="D5" s="34" t="s">
        <v>134</v>
      </c>
      <c r="E5" s="34" t="s">
        <v>27</v>
      </c>
      <c r="F5" s="35"/>
      <c r="G5" s="36"/>
      <c r="H5" s="36"/>
      <c r="I5" s="36"/>
      <c r="J5" s="36"/>
      <c r="K5" s="36"/>
      <c r="L5" s="36"/>
      <c r="M5" s="34" t="s">
        <v>134</v>
      </c>
      <c r="N5" s="34" t="s">
        <v>27</v>
      </c>
      <c r="O5" s="34" t="s">
        <v>134</v>
      </c>
      <c r="P5" s="34" t="s">
        <v>27</v>
      </c>
      <c r="Q5" s="56"/>
      <c r="R5" s="36"/>
      <c r="S5" s="36"/>
      <c r="T5" s="36"/>
      <c r="U5" s="36"/>
      <c r="V5" s="36"/>
      <c r="W5" s="36"/>
      <c r="X5" s="34" t="s">
        <v>134</v>
      </c>
      <c r="Y5" s="34" t="s">
        <v>27</v>
      </c>
      <c r="Z5" s="34" t="s">
        <v>134</v>
      </c>
      <c r="AA5" s="34" t="s">
        <v>27</v>
      </c>
      <c r="AB5" s="35"/>
      <c r="AC5" s="36"/>
      <c r="AD5" s="36"/>
      <c r="AE5" s="36"/>
      <c r="AF5" s="36"/>
      <c r="AG5" s="36"/>
      <c r="AH5" s="36"/>
      <c r="AI5" s="34" t="s">
        <v>134</v>
      </c>
      <c r="AJ5" s="34" t="s">
        <v>27</v>
      </c>
      <c r="AK5" s="34" t="s">
        <v>134</v>
      </c>
      <c r="AL5" s="34" t="s">
        <v>27</v>
      </c>
      <c r="AM5" s="35"/>
      <c r="AN5" s="36"/>
      <c r="AO5" s="36"/>
      <c r="AP5" s="36"/>
      <c r="AQ5" s="36"/>
      <c r="AR5" s="36"/>
      <c r="AS5" s="36"/>
      <c r="AT5" s="34" t="s">
        <v>134</v>
      </c>
      <c r="AU5" s="34" t="s">
        <v>27</v>
      </c>
      <c r="AV5" s="34" t="s">
        <v>134</v>
      </c>
      <c r="AW5" s="34" t="s">
        <v>27</v>
      </c>
      <c r="AX5" s="35"/>
      <c r="AY5" s="36"/>
      <c r="AZ5" s="36"/>
      <c r="BA5" s="36"/>
      <c r="BB5" s="36"/>
      <c r="BC5" s="36"/>
      <c r="BD5" s="36"/>
      <c r="BE5" s="34" t="s">
        <v>134</v>
      </c>
      <c r="BF5" s="34" t="s">
        <v>27</v>
      </c>
      <c r="BG5" s="34" t="s">
        <v>134</v>
      </c>
      <c r="BH5" s="34" t="s">
        <v>27</v>
      </c>
      <c r="BI5" s="35"/>
      <c r="BJ5" s="36"/>
      <c r="BK5" s="36"/>
      <c r="BL5" s="36"/>
      <c r="BM5" s="36"/>
      <c r="BN5" s="36"/>
      <c r="BO5" s="36"/>
      <c r="BP5" s="34" t="s">
        <v>134</v>
      </c>
      <c r="BQ5" s="34" t="s">
        <v>27</v>
      </c>
      <c r="BR5" s="34" t="s">
        <v>134</v>
      </c>
      <c r="BS5" s="34" t="s">
        <v>27</v>
      </c>
      <c r="BT5" s="35"/>
      <c r="BU5" s="36"/>
      <c r="BV5" s="36"/>
      <c r="BW5" s="36"/>
      <c r="BX5" s="36"/>
      <c r="BY5" s="36"/>
      <c r="BZ5" s="36"/>
      <c r="CA5" s="34" t="s">
        <v>134</v>
      </c>
      <c r="CB5" s="34" t="s">
        <v>27</v>
      </c>
      <c r="CC5" s="34" t="s">
        <v>134</v>
      </c>
      <c r="CD5" s="34" t="s">
        <v>27</v>
      </c>
      <c r="CE5" s="35"/>
      <c r="CF5" s="36"/>
      <c r="CG5" s="36"/>
      <c r="CH5" s="36"/>
      <c r="CI5" s="36"/>
      <c r="CJ5" s="36"/>
      <c r="CK5" s="36"/>
      <c r="CL5" s="34" t="s">
        <v>134</v>
      </c>
      <c r="CM5" s="34" t="s">
        <v>27</v>
      </c>
      <c r="CN5" s="34" t="s">
        <v>134</v>
      </c>
      <c r="CO5" s="34" t="s">
        <v>27</v>
      </c>
      <c r="CP5" s="35"/>
      <c r="CQ5" s="36"/>
      <c r="CR5" s="36"/>
      <c r="CS5" s="36"/>
      <c r="CT5" s="36"/>
      <c r="CU5" s="36"/>
      <c r="CV5" s="36"/>
      <c r="CW5" s="34" t="s">
        <v>134</v>
      </c>
      <c r="CX5" s="34" t="s">
        <v>27</v>
      </c>
      <c r="CY5" s="34" t="s">
        <v>134</v>
      </c>
      <c r="CZ5" s="34" t="s">
        <v>27</v>
      </c>
      <c r="DA5" s="35"/>
      <c r="DB5" s="36"/>
      <c r="DC5" s="36"/>
      <c r="DD5" s="36"/>
      <c r="DE5" s="36"/>
      <c r="DF5" s="36"/>
      <c r="DG5" s="36"/>
      <c r="DH5" s="34" t="s">
        <v>134</v>
      </c>
      <c r="DI5" s="34" t="s">
        <v>27</v>
      </c>
      <c r="DJ5" s="34" t="s">
        <v>134</v>
      </c>
      <c r="DK5" s="34" t="s">
        <v>27</v>
      </c>
      <c r="DL5" s="35"/>
      <c r="DM5" s="36"/>
      <c r="DN5" s="36"/>
      <c r="DO5" s="36"/>
      <c r="DP5" s="36"/>
      <c r="DQ5" s="36"/>
      <c r="DR5" s="36"/>
      <c r="DS5" s="34" t="s">
        <v>134</v>
      </c>
      <c r="DT5" s="34" t="s">
        <v>27</v>
      </c>
      <c r="DU5" s="34" t="s">
        <v>134</v>
      </c>
      <c r="DV5" s="34" t="s">
        <v>27</v>
      </c>
      <c r="DW5" s="35"/>
      <c r="DX5" s="36"/>
      <c r="DY5" s="36"/>
      <c r="DZ5" s="36"/>
      <c r="EA5" s="36"/>
      <c r="EB5" s="36"/>
      <c r="EC5" s="36"/>
      <c r="ED5" s="34" t="s">
        <v>134</v>
      </c>
      <c r="EE5" s="34" t="s">
        <v>27</v>
      </c>
      <c r="EF5" s="34" t="s">
        <v>134</v>
      </c>
      <c r="EG5" s="34" t="s">
        <v>27</v>
      </c>
      <c r="EH5" s="35"/>
      <c r="EI5" s="36"/>
      <c r="EJ5" s="36"/>
      <c r="EK5" s="36"/>
      <c r="EL5" s="36"/>
      <c r="EM5" s="36"/>
      <c r="EN5" s="36"/>
      <c r="EO5" s="34" t="s">
        <v>134</v>
      </c>
      <c r="EP5" s="34" t="s">
        <v>27</v>
      </c>
      <c r="EQ5" s="34" t="s">
        <v>134</v>
      </c>
      <c r="ER5" s="34" t="s">
        <v>27</v>
      </c>
      <c r="ES5" s="35"/>
      <c r="ET5" s="36"/>
      <c r="EU5" s="36"/>
      <c r="EV5" s="36"/>
      <c r="EW5" s="36"/>
      <c r="EX5" s="36"/>
      <c r="EY5" s="36"/>
      <c r="EZ5" s="34" t="s">
        <v>134</v>
      </c>
      <c r="FA5" s="34" t="s">
        <v>27</v>
      </c>
      <c r="FB5" s="34" t="s">
        <v>134</v>
      </c>
      <c r="FC5" s="34" t="s">
        <v>27</v>
      </c>
      <c r="FD5" s="35"/>
      <c r="FE5" s="36"/>
      <c r="FF5" s="36"/>
      <c r="FG5" s="36"/>
      <c r="FH5" s="36"/>
      <c r="FI5" s="36"/>
      <c r="FJ5" s="36"/>
      <c r="FK5" s="34" t="s">
        <v>134</v>
      </c>
      <c r="FL5" s="34" t="s">
        <v>27</v>
      </c>
      <c r="FM5" s="34" t="s">
        <v>134</v>
      </c>
      <c r="FN5" s="34" t="s">
        <v>27</v>
      </c>
      <c r="FO5" s="35"/>
      <c r="FP5" s="36"/>
      <c r="FQ5" s="36"/>
      <c r="FR5" s="36"/>
      <c r="FS5" s="36"/>
      <c r="FT5" s="36"/>
      <c r="FU5" s="36"/>
      <c r="FV5" s="34" t="s">
        <v>134</v>
      </c>
      <c r="FW5" s="34" t="s">
        <v>27</v>
      </c>
      <c r="FX5" s="34" t="s">
        <v>134</v>
      </c>
      <c r="FY5" s="34" t="s">
        <v>27</v>
      </c>
      <c r="FZ5" s="36"/>
      <c r="GA5" s="36"/>
      <c r="GB5" s="36"/>
      <c r="GC5" s="36"/>
      <c r="GD5" s="36"/>
      <c r="GE5" s="36"/>
      <c r="GF5" s="36"/>
      <c r="GG5" s="34" t="s">
        <v>134</v>
      </c>
      <c r="GH5" s="34" t="s">
        <v>27</v>
      </c>
      <c r="GI5" s="34" t="s">
        <v>134</v>
      </c>
      <c r="GJ5" s="34" t="s">
        <v>27</v>
      </c>
      <c r="GK5" s="36"/>
      <c r="GL5" s="36"/>
      <c r="GM5" s="36"/>
      <c r="GN5" s="36"/>
      <c r="GO5" s="36"/>
      <c r="GP5" s="36"/>
      <c r="GQ5" s="36"/>
      <c r="GR5" s="34" t="s">
        <v>134</v>
      </c>
      <c r="GS5" s="34" t="s">
        <v>27</v>
      </c>
      <c r="GT5" s="34" t="s">
        <v>134</v>
      </c>
      <c r="GU5" s="34" t="s">
        <v>27</v>
      </c>
      <c r="GV5" s="36"/>
      <c r="GW5" s="36"/>
      <c r="GX5" s="36"/>
      <c r="GY5" s="36"/>
      <c r="GZ5" s="36"/>
      <c r="HA5" s="36"/>
      <c r="HB5" s="36"/>
    </row>
    <row r="6" spans="1:210" ht="31.5" customHeight="1">
      <c r="A6" s="37" t="s">
        <v>135</v>
      </c>
      <c r="B6" s="38">
        <f aca="true" t="shared" si="0" ref="B6:L6">M6+X6+AI6+AT6+BE6+BP6+CA6+CL6+CW6+DH6+DS6+ED6+EO6+EZ6+FK6+FV6+GG6+GR6</f>
        <v>6535.824712999999</v>
      </c>
      <c r="C6" s="38">
        <f t="shared" si="0"/>
        <v>22261.265097</v>
      </c>
      <c r="D6" s="38">
        <f t="shared" si="0"/>
        <v>21046.583245</v>
      </c>
      <c r="E6" s="38">
        <f t="shared" si="0"/>
        <v>70822.143622</v>
      </c>
      <c r="F6" s="39">
        <f t="shared" si="0"/>
        <v>10735</v>
      </c>
      <c r="G6" s="38">
        <f t="shared" si="0"/>
        <v>5945.4629749999995</v>
      </c>
      <c r="H6" s="38">
        <f t="shared" si="0"/>
        <v>40258.657398999996</v>
      </c>
      <c r="I6" s="38">
        <f t="shared" si="0"/>
        <v>3288.925995</v>
      </c>
      <c r="J6" s="38">
        <f t="shared" si="0"/>
        <v>20360.626044</v>
      </c>
      <c r="K6" s="38">
        <f t="shared" si="0"/>
        <v>37883.494928</v>
      </c>
      <c r="L6" s="38">
        <f t="shared" si="0"/>
        <v>149043.843362</v>
      </c>
      <c r="M6" s="38">
        <v>832.85</v>
      </c>
      <c r="N6" s="38">
        <v>4201.38</v>
      </c>
      <c r="O6" s="38">
        <v>4784.33</v>
      </c>
      <c r="P6" s="38">
        <v>13135.26</v>
      </c>
      <c r="Q6" s="39">
        <v>1079</v>
      </c>
      <c r="R6" s="38">
        <v>158.12</v>
      </c>
      <c r="S6" s="38">
        <v>895.2</v>
      </c>
      <c r="T6" s="38">
        <v>1879.17</v>
      </c>
      <c r="U6" s="38">
        <v>2161.39</v>
      </c>
      <c r="V6" s="38">
        <v>11023</v>
      </c>
      <c r="W6" s="38">
        <v>20393.23</v>
      </c>
      <c r="X6" s="38">
        <v>226.37</v>
      </c>
      <c r="Y6" s="38">
        <v>708.87</v>
      </c>
      <c r="Z6" s="38">
        <v>1194.49</v>
      </c>
      <c r="AA6" s="38">
        <v>5994.03</v>
      </c>
      <c r="AB6" s="39">
        <v>184</v>
      </c>
      <c r="AC6" s="38">
        <v>0</v>
      </c>
      <c r="AD6" s="38">
        <v>0</v>
      </c>
      <c r="AE6" s="38">
        <v>109.04</v>
      </c>
      <c r="AF6" s="38">
        <v>633.55</v>
      </c>
      <c r="AG6" s="38">
        <v>1529.89</v>
      </c>
      <c r="AH6" s="38">
        <v>7336.45</v>
      </c>
      <c r="AI6" s="38">
        <v>225.7</v>
      </c>
      <c r="AJ6" s="38">
        <v>1815.5</v>
      </c>
      <c r="AK6" s="38">
        <v>2069.3</v>
      </c>
      <c r="AL6" s="38">
        <v>12073.8</v>
      </c>
      <c r="AM6" s="39">
        <v>978</v>
      </c>
      <c r="AN6" s="38">
        <v>0</v>
      </c>
      <c r="AO6" s="38">
        <v>0</v>
      </c>
      <c r="AP6" s="38">
        <v>383.5</v>
      </c>
      <c r="AQ6" s="38">
        <v>1151.8</v>
      </c>
      <c r="AR6" s="38">
        <v>2678.45</v>
      </c>
      <c r="AS6" s="38">
        <v>15041.13</v>
      </c>
      <c r="AT6" s="59">
        <v>360.732</v>
      </c>
      <c r="AU6" s="60">
        <v>856.2748</v>
      </c>
      <c r="AV6" s="61">
        <v>4388.29</v>
      </c>
      <c r="AW6" s="61">
        <v>11617.45</v>
      </c>
      <c r="AX6" s="62">
        <v>331</v>
      </c>
      <c r="AY6" s="63">
        <v>39.9</v>
      </c>
      <c r="AZ6" s="60">
        <v>102.088</v>
      </c>
      <c r="BA6" s="60">
        <v>47.88</v>
      </c>
      <c r="BB6" s="60">
        <v>119.2</v>
      </c>
      <c r="BC6" s="60">
        <v>4836.8</v>
      </c>
      <c r="BD6" s="60">
        <v>12695.034</v>
      </c>
      <c r="BE6" s="38">
        <v>123</v>
      </c>
      <c r="BF6" s="38">
        <v>465.2</v>
      </c>
      <c r="BG6" s="38">
        <v>372.5</v>
      </c>
      <c r="BH6" s="38">
        <v>1210.08</v>
      </c>
      <c r="BI6" s="39">
        <v>541</v>
      </c>
      <c r="BJ6" s="38">
        <v>0</v>
      </c>
      <c r="BK6" s="38">
        <v>50.56</v>
      </c>
      <c r="BL6" s="38">
        <v>197</v>
      </c>
      <c r="BM6" s="38">
        <v>471</v>
      </c>
      <c r="BN6" s="38">
        <v>692.5</v>
      </c>
      <c r="BO6" s="38">
        <v>2196.84</v>
      </c>
      <c r="BP6" s="38">
        <v>782.4816880000002</v>
      </c>
      <c r="BQ6" s="38">
        <v>3961.395352000002</v>
      </c>
      <c r="BR6" s="38">
        <v>3677.376312</v>
      </c>
      <c r="BS6" s="38">
        <v>15183.975818000004</v>
      </c>
      <c r="BT6" s="39">
        <v>2508</v>
      </c>
      <c r="BU6" s="38">
        <v>836.9453749999994</v>
      </c>
      <c r="BV6" s="38">
        <v>3379.7926989999996</v>
      </c>
      <c r="BW6" s="38">
        <v>63.759908999999986</v>
      </c>
      <c r="BX6" s="38">
        <v>250.32370099999997</v>
      </c>
      <c r="BY6" s="38">
        <v>5360.563284</v>
      </c>
      <c r="BZ6" s="38">
        <v>22775.487570000005</v>
      </c>
      <c r="CA6" s="38">
        <v>37.52</v>
      </c>
      <c r="CB6" s="38">
        <v>88.72</v>
      </c>
      <c r="CC6" s="38">
        <v>229.02</v>
      </c>
      <c r="CD6" s="38">
        <v>660.77</v>
      </c>
      <c r="CE6" s="39">
        <v>88</v>
      </c>
      <c r="CF6" s="38"/>
      <c r="CG6" s="38"/>
      <c r="CH6" s="38"/>
      <c r="CI6" s="38"/>
      <c r="CJ6" s="38">
        <v>266.54</v>
      </c>
      <c r="CK6" s="38">
        <v>749.49</v>
      </c>
      <c r="CL6" s="38">
        <v>5.83</v>
      </c>
      <c r="CM6" s="38">
        <v>70.97</v>
      </c>
      <c r="CN6" s="38">
        <v>658.12</v>
      </c>
      <c r="CO6" s="38">
        <v>2200.85</v>
      </c>
      <c r="CP6" s="39">
        <v>32</v>
      </c>
      <c r="CQ6" s="38">
        <v>42.74</v>
      </c>
      <c r="CR6" s="38">
        <v>199.35</v>
      </c>
      <c r="CS6" s="38">
        <v>2.86</v>
      </c>
      <c r="CT6" s="38">
        <v>4.37</v>
      </c>
      <c r="CU6" s="38">
        <v>709.55</v>
      </c>
      <c r="CV6" s="38">
        <v>2475.54</v>
      </c>
      <c r="CW6" s="38">
        <v>38.48</v>
      </c>
      <c r="CX6" s="38">
        <v>434.8207</v>
      </c>
      <c r="CY6" s="38">
        <v>14.16</v>
      </c>
      <c r="CZ6" s="38">
        <v>147.337</v>
      </c>
      <c r="DA6" s="39">
        <v>88</v>
      </c>
      <c r="DB6" s="38">
        <v>332.86</v>
      </c>
      <c r="DC6" s="38">
        <v>2318.1851</v>
      </c>
      <c r="DD6" s="38">
        <v>26.08</v>
      </c>
      <c r="DE6" s="38">
        <v>72.69824299999999</v>
      </c>
      <c r="DF6" s="38">
        <v>411.58</v>
      </c>
      <c r="DG6" s="38">
        <v>2973.041043</v>
      </c>
      <c r="DH6" s="38">
        <v>29.39</v>
      </c>
      <c r="DI6" s="38">
        <v>179.42</v>
      </c>
      <c r="DJ6" s="38">
        <v>168.89</v>
      </c>
      <c r="DK6" s="38">
        <v>659.02</v>
      </c>
      <c r="DL6" s="39">
        <v>264</v>
      </c>
      <c r="DM6" s="38">
        <v>80.59</v>
      </c>
      <c r="DN6" s="38">
        <v>201.15</v>
      </c>
      <c r="DO6" s="38">
        <v>54</v>
      </c>
      <c r="DP6" s="38">
        <v>155.05</v>
      </c>
      <c r="DQ6" s="38">
        <f>DO6+DM6+DJ6+DH6</f>
        <v>332.87</v>
      </c>
      <c r="DR6" s="38">
        <f>DP6+DN6+DK6+DI6</f>
        <v>1194.64</v>
      </c>
      <c r="DS6" s="38">
        <v>196</v>
      </c>
      <c r="DT6" s="38">
        <v>310.5</v>
      </c>
      <c r="DU6" s="38">
        <v>374.6762</v>
      </c>
      <c r="DV6" s="38">
        <v>847.9516</v>
      </c>
      <c r="DW6" s="39">
        <v>331</v>
      </c>
      <c r="DX6" s="38">
        <v>1007.32</v>
      </c>
      <c r="DY6" s="38">
        <v>17430.78</v>
      </c>
      <c r="DZ6" s="38">
        <v>29.5</v>
      </c>
      <c r="EA6" s="38">
        <v>99.3</v>
      </c>
      <c r="EB6" s="38">
        <v>1607.4962</v>
      </c>
      <c r="EC6" s="38">
        <v>18688.5316</v>
      </c>
      <c r="ED6" s="38">
        <v>23.9</v>
      </c>
      <c r="EE6" s="38">
        <v>186.98</v>
      </c>
      <c r="EF6" s="38">
        <v>278.13</v>
      </c>
      <c r="EG6" s="38">
        <v>877.01</v>
      </c>
      <c r="EH6" s="39">
        <v>172</v>
      </c>
      <c r="EI6" s="38">
        <v>0</v>
      </c>
      <c r="EJ6" s="38">
        <v>0</v>
      </c>
      <c r="EK6" s="38">
        <v>0.08</v>
      </c>
      <c r="EL6" s="38">
        <v>0.7</v>
      </c>
      <c r="EM6" s="38">
        <v>302.11</v>
      </c>
      <c r="EN6" s="38">
        <v>1064.69</v>
      </c>
      <c r="EO6" s="38">
        <v>88.91</v>
      </c>
      <c r="EP6" s="38">
        <v>260.65</v>
      </c>
      <c r="EQ6" s="38">
        <v>178.6</v>
      </c>
      <c r="ER6" s="38">
        <v>304.3</v>
      </c>
      <c r="ES6" s="39">
        <v>189</v>
      </c>
      <c r="ET6" s="38">
        <v>941.81</v>
      </c>
      <c r="EU6" s="38">
        <v>5956.6</v>
      </c>
      <c r="EV6" s="38"/>
      <c r="EW6" s="38"/>
      <c r="EX6" s="38">
        <v>1209.32</v>
      </c>
      <c r="EY6" s="38">
        <v>6521.55</v>
      </c>
      <c r="EZ6" s="38">
        <v>78.75</v>
      </c>
      <c r="FA6" s="38">
        <v>380.25</v>
      </c>
      <c r="FB6" s="38">
        <v>289.75</v>
      </c>
      <c r="FC6" s="38">
        <v>1223.26</v>
      </c>
      <c r="FD6" s="39">
        <v>421</v>
      </c>
      <c r="FE6" s="38">
        <v>160.09</v>
      </c>
      <c r="FF6" s="38">
        <v>552.9</v>
      </c>
      <c r="FG6" s="38">
        <v>468.33</v>
      </c>
      <c r="FH6" s="38">
        <v>15202.36</v>
      </c>
      <c r="FI6" s="38">
        <v>996.92</v>
      </c>
      <c r="FJ6" s="38">
        <v>17358.77</v>
      </c>
      <c r="FK6" s="38">
        <v>3327.7</v>
      </c>
      <c r="FL6" s="38">
        <v>7833.01</v>
      </c>
      <c r="FM6" s="38">
        <v>2301.82</v>
      </c>
      <c r="FN6" s="38">
        <v>4658.9</v>
      </c>
      <c r="FO6" s="39">
        <v>3529</v>
      </c>
      <c r="FP6" s="38">
        <v>1604.09</v>
      </c>
      <c r="FQ6" s="38">
        <v>6823.88</v>
      </c>
      <c r="FR6" s="38">
        <v>19.48</v>
      </c>
      <c r="FS6" s="38">
        <v>27.38</v>
      </c>
      <c r="FT6" s="38">
        <v>4951.27</v>
      </c>
      <c r="FU6" s="38">
        <v>14684.27</v>
      </c>
      <c r="FV6" s="38">
        <v>120.62</v>
      </c>
      <c r="FW6" s="38">
        <v>273.43</v>
      </c>
      <c r="FX6" s="38"/>
      <c r="FY6" s="38"/>
      <c r="FZ6" s="39"/>
      <c r="GA6" s="38"/>
      <c r="GB6" s="38"/>
      <c r="GC6" s="38">
        <v>7.76</v>
      </c>
      <c r="GD6" s="38">
        <v>9.6</v>
      </c>
      <c r="GE6" s="38">
        <v>128.42</v>
      </c>
      <c r="GF6" s="38">
        <v>283.03</v>
      </c>
      <c r="GG6" s="67"/>
      <c r="GH6" s="68"/>
      <c r="GI6" s="68"/>
      <c r="GJ6" s="68"/>
      <c r="GK6" s="68"/>
      <c r="GL6" s="69">
        <v>4.49</v>
      </c>
      <c r="GM6" s="69">
        <v>15.55</v>
      </c>
      <c r="GN6" s="69">
        <v>0</v>
      </c>
      <c r="GO6" s="69">
        <v>1.01</v>
      </c>
      <c r="GP6" s="69">
        <v>4.5</v>
      </c>
      <c r="GQ6" s="69">
        <v>16.56</v>
      </c>
      <c r="GR6" s="38">
        <v>37.591025</v>
      </c>
      <c r="GS6" s="38">
        <v>233.894245</v>
      </c>
      <c r="GT6" s="38">
        <v>67.130733</v>
      </c>
      <c r="GU6" s="38">
        <v>28.149204</v>
      </c>
      <c r="GV6" s="39"/>
      <c r="GW6" s="38">
        <v>736.5076</v>
      </c>
      <c r="GX6" s="38">
        <v>2332.6216</v>
      </c>
      <c r="GY6" s="38">
        <v>0.486086</v>
      </c>
      <c r="GZ6" s="38">
        <v>0.8941</v>
      </c>
      <c r="HA6" s="38">
        <v>841.715444</v>
      </c>
      <c r="HB6" s="38">
        <v>2595.559149</v>
      </c>
    </row>
    <row r="7" spans="1:210" ht="31.5" customHeight="1">
      <c r="A7" s="40" t="s">
        <v>86</v>
      </c>
      <c r="B7" s="38">
        <f aca="true" t="shared" si="1" ref="B7:B23">M7+X7+AI7+AT7+BE7+BP7+CA7+CL7+CW7+DH7+DS7+ED7+EO7+EZ7+FK7+FV7+GG7+GR7</f>
        <v>953.2060590000001</v>
      </c>
      <c r="C7" s="38">
        <f aca="true" t="shared" si="2" ref="C7:C23">N7+Y7+AJ7+AU7+BF7+BQ7+CB7+CM7+CX7+DI7+DT7+EE7+EP7+FA7+FL7+FW7+GH7+GS7</f>
        <v>3559.9976589999997</v>
      </c>
      <c r="D7" s="38">
        <f aca="true" t="shared" si="3" ref="D7:D23">O7+Z7+AK7+AV7+BG7+BR7+CC7+CN7+CY7+DJ7+DU7+EF7+EQ7+FB7+FM7+FX7+GI7+GT7</f>
        <v>2682.8615560000007</v>
      </c>
      <c r="E7" s="38">
        <f aca="true" t="shared" si="4" ref="E7:E23">P7+AA7+AL7+AW7+BH7+BS7+CD7+CO7+CZ7+DK7+DV7+EG7+ER7+FC7+FN7+FY7+GJ7+GU7</f>
        <v>10921.595879999999</v>
      </c>
      <c r="F7" s="39">
        <f aca="true" t="shared" si="5" ref="F7:F23">Q7+AB7+AM7+AX7+BI7+BT7+CE7+CP7+DA7+DL7+DW7+EH7+ES7+FD7+FO7+FZ7+GK7+GV7</f>
        <v>1987</v>
      </c>
      <c r="G7" s="38">
        <f aca="true" t="shared" si="6" ref="G7:G23">R7+AC7+AN7+AY7+BJ7+BU7+CF7+CQ7+DB7+DM7+DX7+EI7+ET7+FE7+FP7+GA7+GL7+GW7</f>
        <v>1065.8</v>
      </c>
      <c r="H7" s="38">
        <f aca="true" t="shared" si="7" ref="H7:H23">S7+AD7+AO7+AZ7+BK7+BV7+CG7+CR7+DC7+DN7+DY7+EJ7+EU7+FF7+FQ7+GB7+GM7+GX7</f>
        <v>3385.0933800000003</v>
      </c>
      <c r="I7" s="38">
        <f aca="true" t="shared" si="8" ref="I7:I23">T7+AE7+AP7+BA7+BL7+BW7+CH7+CS7+DD7+DO7+DZ7+EK7+EV7+FG7+FR7+GC7+GN7+GY7</f>
        <v>340.71</v>
      </c>
      <c r="J7" s="38">
        <f aca="true" t="shared" si="9" ref="J7:J23">U7+AF7+AQ7+BB7+BM7+BX7+CI7+CT7+DE7+DP7+EA7+EL7+EW7+FH7+FS7+GD7+GO7+GZ7</f>
        <v>548.471492</v>
      </c>
      <c r="K7" s="38">
        <f aca="true" t="shared" si="10" ref="K7:K23">V7+AG7+AR7+BC7+BN7+BY7+CJ7+CU7+DF7+DQ7+EB7+EM7+EX7+FI7+FT7+GE7+GP7+HA7</f>
        <v>5362.577615000002</v>
      </c>
      <c r="L7" s="38">
        <f aca="true" t="shared" si="11" ref="L7:L23">W7+AH7+AS7+BD7+BO7+BZ7+CK7+CV7+DG7+DR7+EC7+EN7+EY7+FJ7+FU7+GF7+GQ7+HB7</f>
        <v>17452.748411</v>
      </c>
      <c r="M7" s="38">
        <v>149.57</v>
      </c>
      <c r="N7" s="38">
        <v>700.79</v>
      </c>
      <c r="O7" s="38">
        <v>848.81</v>
      </c>
      <c r="P7" s="38">
        <v>2374.75</v>
      </c>
      <c r="Q7" s="39">
        <v>345</v>
      </c>
      <c r="R7" s="38">
        <v>63.1</v>
      </c>
      <c r="S7" s="38">
        <v>314.67</v>
      </c>
      <c r="T7" s="38">
        <v>284.33</v>
      </c>
      <c r="U7" s="38">
        <v>328.07</v>
      </c>
      <c r="V7" s="38">
        <v>1897.02</v>
      </c>
      <c r="W7" s="38">
        <v>3718.28</v>
      </c>
      <c r="X7" s="38">
        <v>110.73</v>
      </c>
      <c r="Y7" s="38">
        <v>324.04</v>
      </c>
      <c r="Z7" s="38">
        <v>555.02</v>
      </c>
      <c r="AA7" s="38">
        <v>3053.55</v>
      </c>
      <c r="AB7" s="39">
        <v>258</v>
      </c>
      <c r="AC7" s="38">
        <v>0</v>
      </c>
      <c r="AD7" s="38">
        <v>0</v>
      </c>
      <c r="AE7" s="38">
        <v>3.04</v>
      </c>
      <c r="AF7" s="38">
        <v>8.97</v>
      </c>
      <c r="AG7" s="38">
        <v>668.79</v>
      </c>
      <c r="AH7" s="38">
        <v>3386.56</v>
      </c>
      <c r="AI7" s="38">
        <v>22.7</v>
      </c>
      <c r="AJ7" s="38">
        <v>174.6</v>
      </c>
      <c r="AK7" s="38">
        <v>93.2</v>
      </c>
      <c r="AL7" s="38">
        <v>670.6</v>
      </c>
      <c r="AM7" s="39">
        <v>142</v>
      </c>
      <c r="AN7" s="38"/>
      <c r="AO7" s="38"/>
      <c r="AP7" s="38">
        <v>51.9</v>
      </c>
      <c r="AQ7" s="38">
        <v>170.1</v>
      </c>
      <c r="AR7" s="38">
        <v>167.84</v>
      </c>
      <c r="AS7" s="38">
        <v>1015.39</v>
      </c>
      <c r="AT7" s="59"/>
      <c r="AU7" s="60">
        <v>0</v>
      </c>
      <c r="AV7" s="60"/>
      <c r="AW7" s="60"/>
      <c r="AX7" s="62"/>
      <c r="AY7" s="60"/>
      <c r="AZ7" s="60"/>
      <c r="BA7" s="60"/>
      <c r="BB7" s="60"/>
      <c r="BC7" s="60"/>
      <c r="BD7" s="60"/>
      <c r="BE7" s="38">
        <v>0</v>
      </c>
      <c r="BF7" s="38">
        <v>0</v>
      </c>
      <c r="BG7" s="38">
        <v>39.28</v>
      </c>
      <c r="BH7" s="38">
        <v>101.12</v>
      </c>
      <c r="BI7" s="39">
        <v>6</v>
      </c>
      <c r="BJ7" s="38">
        <v>0</v>
      </c>
      <c r="BK7" s="38">
        <v>0</v>
      </c>
      <c r="BL7" s="38">
        <v>0</v>
      </c>
      <c r="BM7" s="38">
        <v>0</v>
      </c>
      <c r="BN7" s="38">
        <v>39.28</v>
      </c>
      <c r="BO7" s="38">
        <v>101.12</v>
      </c>
      <c r="BP7" s="38">
        <v>210.906059</v>
      </c>
      <c r="BQ7" s="38">
        <v>1241.822439</v>
      </c>
      <c r="BR7" s="38">
        <v>632.771556000001</v>
      </c>
      <c r="BS7" s="38">
        <v>3045.694826</v>
      </c>
      <c r="BT7" s="39">
        <v>668</v>
      </c>
      <c r="BU7" s="38">
        <v>0</v>
      </c>
      <c r="BV7" s="38">
        <v>0</v>
      </c>
      <c r="BW7" s="38">
        <v>0</v>
      </c>
      <c r="BX7" s="38">
        <v>0</v>
      </c>
      <c r="BY7" s="38">
        <v>843.6776150000011</v>
      </c>
      <c r="BZ7" s="38">
        <v>4287.517265</v>
      </c>
      <c r="CA7" s="38"/>
      <c r="CB7" s="38"/>
      <c r="CC7" s="38"/>
      <c r="CD7" s="38"/>
      <c r="CE7" s="39"/>
      <c r="CF7" s="38"/>
      <c r="CG7" s="38"/>
      <c r="CH7" s="38"/>
      <c r="CI7" s="38"/>
      <c r="CJ7" s="38">
        <v>0</v>
      </c>
      <c r="CK7" s="38">
        <v>0</v>
      </c>
      <c r="CL7" s="38">
        <v>22.86</v>
      </c>
      <c r="CM7" s="38">
        <v>29.85</v>
      </c>
      <c r="CN7" s="38"/>
      <c r="CO7" s="38"/>
      <c r="CP7" s="39">
        <v>40</v>
      </c>
      <c r="CQ7" s="38"/>
      <c r="CR7" s="38"/>
      <c r="CS7" s="38"/>
      <c r="CT7" s="38"/>
      <c r="CU7" s="38">
        <v>22.86</v>
      </c>
      <c r="CV7" s="38">
        <v>29.85</v>
      </c>
      <c r="CW7" s="38">
        <v>21.69</v>
      </c>
      <c r="CX7" s="38">
        <v>198.93522000000002</v>
      </c>
      <c r="CY7" s="38">
        <v>12.47</v>
      </c>
      <c r="CZ7" s="38">
        <v>28.721054000000002</v>
      </c>
      <c r="DA7" s="39">
        <v>23</v>
      </c>
      <c r="DB7" s="38">
        <v>712.4</v>
      </c>
      <c r="DC7" s="38">
        <v>1318.22338</v>
      </c>
      <c r="DD7" s="38">
        <v>1.08</v>
      </c>
      <c r="DE7" s="38">
        <v>41.331492</v>
      </c>
      <c r="DF7" s="38">
        <v>747.64</v>
      </c>
      <c r="DG7" s="38">
        <v>1587.2111459999999</v>
      </c>
      <c r="DH7" s="38"/>
      <c r="DI7" s="38"/>
      <c r="DJ7" s="38"/>
      <c r="DK7" s="38"/>
      <c r="DL7" s="39"/>
      <c r="DM7" s="38"/>
      <c r="DN7" s="38"/>
      <c r="DO7" s="38"/>
      <c r="DP7" s="38"/>
      <c r="DQ7" s="38">
        <f aca="true" t="shared" si="12" ref="DQ7:DQ22">DO7+DM7+DJ7+DH7</f>
        <v>0</v>
      </c>
      <c r="DR7" s="38">
        <f aca="true" t="shared" si="13" ref="DR7:DR22">DP7+DN7+DK7+DI7</f>
        <v>0</v>
      </c>
      <c r="DS7" s="38"/>
      <c r="DT7" s="38"/>
      <c r="DU7" s="38"/>
      <c r="DV7" s="38"/>
      <c r="DW7" s="39"/>
      <c r="DX7" s="38"/>
      <c r="DY7" s="38"/>
      <c r="DZ7" s="38"/>
      <c r="EA7" s="38"/>
      <c r="EB7" s="38">
        <v>0</v>
      </c>
      <c r="EC7" s="38">
        <v>0</v>
      </c>
      <c r="ED7" s="38">
        <v>21.75</v>
      </c>
      <c r="EE7" s="38">
        <v>106.38</v>
      </c>
      <c r="EF7" s="38">
        <v>270.06</v>
      </c>
      <c r="EG7" s="38">
        <v>684.66</v>
      </c>
      <c r="EH7" s="39">
        <v>125</v>
      </c>
      <c r="EI7" s="38">
        <v>0</v>
      </c>
      <c r="EJ7" s="38">
        <v>0</v>
      </c>
      <c r="EK7" s="38">
        <v>0.36</v>
      </c>
      <c r="EL7" s="38">
        <v>0</v>
      </c>
      <c r="EM7" s="38">
        <v>292.17</v>
      </c>
      <c r="EN7" s="38">
        <v>791.04</v>
      </c>
      <c r="EO7" s="38"/>
      <c r="EP7" s="38"/>
      <c r="EQ7" s="38"/>
      <c r="ER7" s="38"/>
      <c r="ES7" s="39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9"/>
      <c r="FE7" s="38"/>
      <c r="FF7" s="38"/>
      <c r="FG7" s="38"/>
      <c r="FH7" s="38"/>
      <c r="FI7" s="38"/>
      <c r="FJ7" s="38"/>
      <c r="FK7" s="38">
        <v>393</v>
      </c>
      <c r="FL7" s="38">
        <v>783.58</v>
      </c>
      <c r="FM7" s="38">
        <v>231.25</v>
      </c>
      <c r="FN7" s="38">
        <v>962.5</v>
      </c>
      <c r="FO7" s="39">
        <v>380</v>
      </c>
      <c r="FP7" s="38">
        <v>290.3</v>
      </c>
      <c r="FQ7" s="38">
        <v>1752.2</v>
      </c>
      <c r="FR7" s="38"/>
      <c r="FS7" s="38"/>
      <c r="FT7" s="38">
        <v>683.3</v>
      </c>
      <c r="FU7" s="38">
        <v>2535.78</v>
      </c>
      <c r="FV7" s="38"/>
      <c r="FW7" s="38"/>
      <c r="FX7" s="38"/>
      <c r="FY7" s="38"/>
      <c r="FZ7" s="39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9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9"/>
      <c r="GW7" s="38"/>
      <c r="GX7" s="38"/>
      <c r="GY7" s="38"/>
      <c r="GZ7" s="38"/>
      <c r="HA7" s="38"/>
      <c r="HB7" s="38"/>
    </row>
    <row r="8" spans="1:210" ht="31.5" customHeight="1">
      <c r="A8" s="40" t="s">
        <v>87</v>
      </c>
      <c r="B8" s="38">
        <f t="shared" si="1"/>
        <v>1196.6689540000002</v>
      </c>
      <c r="C8" s="38">
        <f t="shared" si="2"/>
        <v>4682.934942</v>
      </c>
      <c r="D8" s="38">
        <f t="shared" si="3"/>
        <v>3902.0420169999998</v>
      </c>
      <c r="E8" s="38">
        <f t="shared" si="4"/>
        <v>16124.561914000002</v>
      </c>
      <c r="F8" s="39">
        <f t="shared" si="5"/>
        <v>2309</v>
      </c>
      <c r="G8" s="38">
        <f t="shared" si="6"/>
        <v>1971.5900000000001</v>
      </c>
      <c r="H8" s="38">
        <f t="shared" si="7"/>
        <v>5478.370599999999</v>
      </c>
      <c r="I8" s="38">
        <f t="shared" si="8"/>
        <v>329.76</v>
      </c>
      <c r="J8" s="38">
        <f t="shared" si="9"/>
        <v>559.58262</v>
      </c>
      <c r="K8" s="38">
        <f t="shared" si="10"/>
        <v>8307.380970999999</v>
      </c>
      <c r="L8" s="38">
        <f t="shared" si="11"/>
        <v>25965.010076</v>
      </c>
      <c r="M8" s="38">
        <v>342.89</v>
      </c>
      <c r="N8" s="38">
        <v>1440.46</v>
      </c>
      <c r="O8" s="38">
        <v>1827.05</v>
      </c>
      <c r="P8" s="38">
        <v>5555.04</v>
      </c>
      <c r="Q8" s="39">
        <v>362</v>
      </c>
      <c r="R8" s="38">
        <v>43.65</v>
      </c>
      <c r="S8" s="38">
        <v>304.04</v>
      </c>
      <c r="T8" s="38">
        <v>272.32</v>
      </c>
      <c r="U8" s="38">
        <v>276.36</v>
      </c>
      <c r="V8" s="38">
        <v>3583.49</v>
      </c>
      <c r="W8" s="38">
        <v>7575.9</v>
      </c>
      <c r="X8" s="38">
        <v>217.5</v>
      </c>
      <c r="Y8" s="38">
        <v>676.03</v>
      </c>
      <c r="Z8" s="38">
        <v>1120.03</v>
      </c>
      <c r="AA8" s="38">
        <v>6779.32</v>
      </c>
      <c r="AB8" s="39">
        <v>573</v>
      </c>
      <c r="AC8" s="38">
        <v>0</v>
      </c>
      <c r="AD8" s="38">
        <v>0</v>
      </c>
      <c r="AE8" s="38">
        <v>0</v>
      </c>
      <c r="AF8" s="38">
        <v>0</v>
      </c>
      <c r="AG8" s="38">
        <v>1337.53</v>
      </c>
      <c r="AH8" s="38">
        <v>7455.35</v>
      </c>
      <c r="AI8" s="38">
        <v>29.2</v>
      </c>
      <c r="AJ8" s="38">
        <v>123.1</v>
      </c>
      <c r="AK8" s="38">
        <v>170.4</v>
      </c>
      <c r="AL8" s="38">
        <v>987.6</v>
      </c>
      <c r="AM8" s="39">
        <v>156</v>
      </c>
      <c r="AN8" s="38"/>
      <c r="AO8" s="38"/>
      <c r="AP8" s="38">
        <v>49.9</v>
      </c>
      <c r="AQ8" s="38">
        <v>177.2</v>
      </c>
      <c r="AR8" s="38">
        <v>249.41</v>
      </c>
      <c r="AS8" s="38">
        <v>1287.8</v>
      </c>
      <c r="AT8" s="59">
        <v>38.7</v>
      </c>
      <c r="AU8" s="60">
        <v>62.37</v>
      </c>
      <c r="AV8" s="60"/>
      <c r="AW8" s="60"/>
      <c r="AX8" s="62">
        <v>68</v>
      </c>
      <c r="AY8" s="60"/>
      <c r="AZ8" s="60"/>
      <c r="BA8" s="60"/>
      <c r="BB8" s="60"/>
      <c r="BC8" s="60">
        <v>38.7</v>
      </c>
      <c r="BD8" s="60">
        <v>62.37</v>
      </c>
      <c r="BE8" s="38">
        <v>23</v>
      </c>
      <c r="BF8" s="38">
        <v>136</v>
      </c>
      <c r="BG8" s="38">
        <v>87.98</v>
      </c>
      <c r="BH8" s="38">
        <v>219.91</v>
      </c>
      <c r="BI8" s="39">
        <v>247</v>
      </c>
      <c r="BJ8" s="38">
        <v>0</v>
      </c>
      <c r="BK8" s="38">
        <v>0</v>
      </c>
      <c r="BL8" s="38">
        <v>0</v>
      </c>
      <c r="BM8" s="38">
        <v>0</v>
      </c>
      <c r="BN8" s="38">
        <v>110.98</v>
      </c>
      <c r="BO8" s="38">
        <v>355.91</v>
      </c>
      <c r="BP8" s="38">
        <v>44.498954</v>
      </c>
      <c r="BQ8" s="38">
        <v>442.329642</v>
      </c>
      <c r="BR8" s="38">
        <v>174.727417</v>
      </c>
      <c r="BS8" s="38">
        <v>712.604814</v>
      </c>
      <c r="BT8" s="39">
        <v>211</v>
      </c>
      <c r="BU8" s="38">
        <v>0</v>
      </c>
      <c r="BV8" s="38">
        <v>0</v>
      </c>
      <c r="BW8" s="38">
        <v>0</v>
      </c>
      <c r="BX8" s="38">
        <v>0</v>
      </c>
      <c r="BY8" s="38">
        <v>219.226371</v>
      </c>
      <c r="BZ8" s="38">
        <v>1154.934456</v>
      </c>
      <c r="CA8" s="38">
        <v>5.11</v>
      </c>
      <c r="CB8" s="38">
        <v>14.57</v>
      </c>
      <c r="CC8" s="38">
        <v>111.93</v>
      </c>
      <c r="CD8" s="38">
        <v>356.16</v>
      </c>
      <c r="CE8" s="39">
        <v>30</v>
      </c>
      <c r="CF8" s="38"/>
      <c r="CG8" s="38"/>
      <c r="CH8" s="38"/>
      <c r="CI8" s="38"/>
      <c r="CJ8" s="38">
        <v>117.04</v>
      </c>
      <c r="CK8" s="38">
        <v>370.73</v>
      </c>
      <c r="CL8" s="38"/>
      <c r="CM8" s="38"/>
      <c r="CN8" s="38"/>
      <c r="CO8" s="38"/>
      <c r="CP8" s="39"/>
      <c r="CQ8" s="38"/>
      <c r="CR8" s="38"/>
      <c r="CS8" s="38"/>
      <c r="CT8" s="38"/>
      <c r="CU8" s="38"/>
      <c r="CV8" s="38"/>
      <c r="CW8" s="38">
        <v>198.97</v>
      </c>
      <c r="CX8" s="38">
        <v>1101.9553</v>
      </c>
      <c r="CY8" s="38">
        <v>85.58</v>
      </c>
      <c r="CZ8" s="38">
        <v>296.0326</v>
      </c>
      <c r="DA8" s="39">
        <v>212</v>
      </c>
      <c r="DB8" s="38">
        <v>1651.84</v>
      </c>
      <c r="DC8" s="38">
        <v>3567.0305999999996</v>
      </c>
      <c r="DD8" s="38">
        <v>7.54</v>
      </c>
      <c r="DE8" s="38">
        <v>106.02262</v>
      </c>
      <c r="DF8" s="38">
        <v>1943.9299999999998</v>
      </c>
      <c r="DG8" s="38">
        <v>5071.04112</v>
      </c>
      <c r="DH8" s="38">
        <v>8.5</v>
      </c>
      <c r="DI8" s="38">
        <v>32.32</v>
      </c>
      <c r="DJ8" s="38">
        <v>26.75</v>
      </c>
      <c r="DK8" s="38">
        <v>100.53</v>
      </c>
      <c r="DL8" s="39">
        <v>62</v>
      </c>
      <c r="DM8" s="38"/>
      <c r="DN8" s="38"/>
      <c r="DO8" s="38"/>
      <c r="DP8" s="38"/>
      <c r="DQ8" s="38">
        <f t="shared" si="12"/>
        <v>35.25</v>
      </c>
      <c r="DR8" s="38">
        <f t="shared" si="13"/>
        <v>132.85</v>
      </c>
      <c r="DS8" s="38">
        <v>24.3</v>
      </c>
      <c r="DT8" s="38">
        <v>47.3</v>
      </c>
      <c r="DU8" s="38">
        <v>107.4246</v>
      </c>
      <c r="DV8" s="38">
        <v>237.0245</v>
      </c>
      <c r="DW8" s="39">
        <v>134</v>
      </c>
      <c r="DX8" s="38"/>
      <c r="DY8" s="38"/>
      <c r="DZ8" s="38"/>
      <c r="EA8" s="38"/>
      <c r="EB8" s="38">
        <v>131.7246</v>
      </c>
      <c r="EC8" s="38">
        <v>284.3245</v>
      </c>
      <c r="ED8" s="38"/>
      <c r="EE8" s="38"/>
      <c r="EF8" s="38"/>
      <c r="EG8" s="38"/>
      <c r="EH8" s="39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9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9"/>
      <c r="FE8" s="38"/>
      <c r="FF8" s="38"/>
      <c r="FG8" s="38"/>
      <c r="FH8" s="38"/>
      <c r="FI8" s="38"/>
      <c r="FJ8" s="38"/>
      <c r="FK8" s="38">
        <v>264</v>
      </c>
      <c r="FL8" s="38">
        <v>606.5</v>
      </c>
      <c r="FM8" s="38">
        <v>190.17</v>
      </c>
      <c r="FN8" s="38">
        <v>880.34</v>
      </c>
      <c r="FO8" s="39">
        <v>254</v>
      </c>
      <c r="FP8" s="38">
        <v>276.1</v>
      </c>
      <c r="FQ8" s="38">
        <v>1607.3</v>
      </c>
      <c r="FR8" s="38"/>
      <c r="FS8" s="38"/>
      <c r="FT8" s="38">
        <v>540.1</v>
      </c>
      <c r="FU8" s="38">
        <v>2213.8</v>
      </c>
      <c r="FV8" s="38"/>
      <c r="FW8" s="38"/>
      <c r="FX8" s="38"/>
      <c r="FY8" s="38"/>
      <c r="FZ8" s="39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9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9"/>
      <c r="GW8" s="38"/>
      <c r="GX8" s="38"/>
      <c r="GY8" s="38"/>
      <c r="GZ8" s="38"/>
      <c r="HA8" s="38"/>
      <c r="HB8" s="38"/>
    </row>
    <row r="9" spans="1:210" ht="31.5" customHeight="1">
      <c r="A9" s="40" t="s">
        <v>88</v>
      </c>
      <c r="B9" s="38">
        <f t="shared" si="1"/>
        <v>461.32</v>
      </c>
      <c r="C9" s="38">
        <f t="shared" si="2"/>
        <v>1916.6491999999998</v>
      </c>
      <c r="D9" s="38">
        <f t="shared" si="3"/>
        <v>1929.7791</v>
      </c>
      <c r="E9" s="38">
        <f t="shared" si="4"/>
        <v>7894.572299999999</v>
      </c>
      <c r="F9" s="39">
        <f t="shared" si="5"/>
        <v>793</v>
      </c>
      <c r="G9" s="38">
        <f t="shared" si="6"/>
        <v>1086.7199999999998</v>
      </c>
      <c r="H9" s="38">
        <f t="shared" si="7"/>
        <v>3781.697</v>
      </c>
      <c r="I9" s="38">
        <f t="shared" si="8"/>
        <v>192.74</v>
      </c>
      <c r="J9" s="38">
        <f t="shared" si="9"/>
        <v>296.848283</v>
      </c>
      <c r="K9" s="38">
        <f t="shared" si="10"/>
        <v>4578.6891000000005</v>
      </c>
      <c r="L9" s="38">
        <f t="shared" si="11"/>
        <v>13889.756783</v>
      </c>
      <c r="M9" s="38">
        <v>267.93</v>
      </c>
      <c r="N9" s="38">
        <v>1176.06</v>
      </c>
      <c r="O9" s="38">
        <v>1061.23</v>
      </c>
      <c r="P9" s="38">
        <v>3629.39</v>
      </c>
      <c r="Q9" s="39">
        <v>254</v>
      </c>
      <c r="R9" s="38">
        <v>56.04</v>
      </c>
      <c r="S9" s="38">
        <v>312.11</v>
      </c>
      <c r="T9" s="38">
        <v>168.57</v>
      </c>
      <c r="U9" s="38">
        <v>208.09</v>
      </c>
      <c r="V9" s="38">
        <v>2461.9</v>
      </c>
      <c r="W9" s="38">
        <v>5325.64</v>
      </c>
      <c r="X9" s="38">
        <v>181.89</v>
      </c>
      <c r="Y9" s="38">
        <v>602.69</v>
      </c>
      <c r="Z9" s="38">
        <v>750.37</v>
      </c>
      <c r="AA9" s="38">
        <v>3983.85</v>
      </c>
      <c r="AB9" s="39">
        <v>477</v>
      </c>
      <c r="AC9" s="38">
        <v>0</v>
      </c>
      <c r="AD9" s="38">
        <v>0</v>
      </c>
      <c r="AE9" s="38">
        <v>19.8</v>
      </c>
      <c r="AF9" s="38">
        <v>65.82</v>
      </c>
      <c r="AG9" s="38">
        <v>952.06</v>
      </c>
      <c r="AH9" s="38">
        <v>4652.36</v>
      </c>
      <c r="AI9" s="38"/>
      <c r="AJ9" s="38"/>
      <c r="AK9" s="38"/>
      <c r="AL9" s="38"/>
      <c r="AM9" s="39"/>
      <c r="AN9" s="38"/>
      <c r="AO9" s="38"/>
      <c r="AP9" s="38"/>
      <c r="AQ9" s="38"/>
      <c r="AR9" s="38"/>
      <c r="AS9" s="38"/>
      <c r="AT9" s="59"/>
      <c r="AU9" s="60">
        <v>0</v>
      </c>
      <c r="AV9" s="60"/>
      <c r="AW9" s="60"/>
      <c r="AX9" s="62"/>
      <c r="AY9" s="60"/>
      <c r="AZ9" s="60"/>
      <c r="BA9" s="60"/>
      <c r="BB9" s="60"/>
      <c r="BC9" s="60"/>
      <c r="BD9" s="60"/>
      <c r="BE9" s="38">
        <v>0.5</v>
      </c>
      <c r="BF9" s="38">
        <v>1.1</v>
      </c>
      <c r="BG9" s="38">
        <v>41.39</v>
      </c>
      <c r="BH9" s="38">
        <v>110.99</v>
      </c>
      <c r="BI9" s="39">
        <v>4</v>
      </c>
      <c r="BJ9" s="38">
        <v>0</v>
      </c>
      <c r="BK9" s="38">
        <v>0</v>
      </c>
      <c r="BL9" s="38">
        <v>0</v>
      </c>
      <c r="BM9" s="38">
        <v>0</v>
      </c>
      <c r="BN9" s="38">
        <v>41.89</v>
      </c>
      <c r="BO9" s="38">
        <v>112.09</v>
      </c>
      <c r="BP9" s="38"/>
      <c r="BQ9" s="38"/>
      <c r="BR9" s="38"/>
      <c r="BS9" s="38"/>
      <c r="BT9" s="39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9"/>
      <c r="CF9" s="38"/>
      <c r="CG9" s="38"/>
      <c r="CH9" s="38"/>
      <c r="CI9" s="38"/>
      <c r="CJ9" s="38">
        <v>0</v>
      </c>
      <c r="CK9" s="38">
        <v>0</v>
      </c>
      <c r="CL9" s="38"/>
      <c r="CM9" s="38"/>
      <c r="CN9" s="38"/>
      <c r="CO9" s="38"/>
      <c r="CP9" s="39"/>
      <c r="CQ9" s="38"/>
      <c r="CR9" s="38"/>
      <c r="CS9" s="38"/>
      <c r="CT9" s="38"/>
      <c r="CU9" s="38"/>
      <c r="CV9" s="38"/>
      <c r="CW9" s="38">
        <v>6</v>
      </c>
      <c r="CX9" s="38">
        <v>108.7992</v>
      </c>
      <c r="CY9" s="38">
        <v>5.45</v>
      </c>
      <c r="CZ9" s="38">
        <v>25.7943</v>
      </c>
      <c r="DA9" s="39">
        <v>28</v>
      </c>
      <c r="DB9" s="38">
        <v>846.68</v>
      </c>
      <c r="DC9" s="38">
        <v>1777.787</v>
      </c>
      <c r="DD9" s="38">
        <v>4.37</v>
      </c>
      <c r="DE9" s="38">
        <v>22.938283000000002</v>
      </c>
      <c r="DF9" s="38">
        <v>862.5</v>
      </c>
      <c r="DG9" s="38">
        <v>1935.318783</v>
      </c>
      <c r="DH9" s="38"/>
      <c r="DI9" s="38"/>
      <c r="DJ9" s="38"/>
      <c r="DK9" s="38"/>
      <c r="DL9" s="39"/>
      <c r="DM9" s="38"/>
      <c r="DN9" s="38"/>
      <c r="DO9" s="38"/>
      <c r="DP9" s="38"/>
      <c r="DQ9" s="38">
        <f t="shared" si="12"/>
        <v>0</v>
      </c>
      <c r="DR9" s="38">
        <f t="shared" si="13"/>
        <v>0</v>
      </c>
      <c r="DS9" s="38">
        <v>5</v>
      </c>
      <c r="DT9" s="38">
        <v>28</v>
      </c>
      <c r="DU9" s="38">
        <v>71.3391</v>
      </c>
      <c r="DV9" s="38">
        <v>144.548</v>
      </c>
      <c r="DW9" s="39">
        <v>30</v>
      </c>
      <c r="DX9" s="38"/>
      <c r="DY9" s="38"/>
      <c r="DZ9" s="38"/>
      <c r="EA9" s="38"/>
      <c r="EB9" s="38">
        <v>76.3391</v>
      </c>
      <c r="EC9" s="38">
        <v>172.548</v>
      </c>
      <c r="ED9" s="38"/>
      <c r="EE9" s="38"/>
      <c r="EF9" s="38"/>
      <c r="EG9" s="38"/>
      <c r="EH9" s="39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9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9"/>
      <c r="FE9" s="38"/>
      <c r="FF9" s="38"/>
      <c r="FG9" s="38"/>
      <c r="FH9" s="38"/>
      <c r="FI9" s="38"/>
      <c r="FJ9" s="38"/>
      <c r="FK9" s="38"/>
      <c r="FL9" s="38">
        <v>0</v>
      </c>
      <c r="FM9" s="38"/>
      <c r="FN9" s="38">
        <v>0</v>
      </c>
      <c r="FO9" s="39"/>
      <c r="FP9" s="38">
        <v>184</v>
      </c>
      <c r="FQ9" s="38">
        <v>1691.8</v>
      </c>
      <c r="FR9" s="38"/>
      <c r="FS9" s="38"/>
      <c r="FT9" s="38">
        <v>184</v>
      </c>
      <c r="FU9" s="38">
        <v>1691.8</v>
      </c>
      <c r="FV9" s="38"/>
      <c r="FW9" s="38"/>
      <c r="FX9" s="38"/>
      <c r="FY9" s="38"/>
      <c r="FZ9" s="39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9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9"/>
      <c r="GW9" s="38"/>
      <c r="GX9" s="38"/>
      <c r="GY9" s="38"/>
      <c r="GZ9" s="38"/>
      <c r="HA9" s="38"/>
      <c r="HB9" s="38"/>
    </row>
    <row r="10" spans="1:210" ht="31.5" customHeight="1">
      <c r="A10" s="40" t="s">
        <v>89</v>
      </c>
      <c r="B10" s="38">
        <f t="shared" si="1"/>
        <v>578.166765</v>
      </c>
      <c r="C10" s="38">
        <f t="shared" si="2"/>
        <v>2631.413555</v>
      </c>
      <c r="D10" s="38">
        <f t="shared" si="3"/>
        <v>2423.488185</v>
      </c>
      <c r="E10" s="38">
        <f t="shared" si="4"/>
        <v>9095.497953999997</v>
      </c>
      <c r="F10" s="39">
        <f t="shared" si="5"/>
        <v>2256</v>
      </c>
      <c r="G10" s="38">
        <f t="shared" si="6"/>
        <v>635.349126</v>
      </c>
      <c r="H10" s="38">
        <f t="shared" si="7"/>
        <v>3477.48112</v>
      </c>
      <c r="I10" s="38">
        <f t="shared" si="8"/>
        <v>536.6827</v>
      </c>
      <c r="J10" s="38">
        <f t="shared" si="9"/>
        <v>984.3148</v>
      </c>
      <c r="K10" s="38">
        <f t="shared" si="10"/>
        <v>4593.7267759999995</v>
      </c>
      <c r="L10" s="38">
        <f t="shared" si="11"/>
        <v>16188.677428999998</v>
      </c>
      <c r="M10" s="38">
        <v>82.55</v>
      </c>
      <c r="N10" s="38">
        <v>502.59</v>
      </c>
      <c r="O10" s="38">
        <v>1000.17</v>
      </c>
      <c r="P10" s="38">
        <v>3012.74</v>
      </c>
      <c r="Q10" s="39">
        <v>247</v>
      </c>
      <c r="R10" s="38">
        <v>29.69</v>
      </c>
      <c r="S10" s="38">
        <v>420.04</v>
      </c>
      <c r="T10" s="38">
        <v>355.32</v>
      </c>
      <c r="U10" s="38">
        <v>384.82</v>
      </c>
      <c r="V10" s="38">
        <v>1887.77</v>
      </c>
      <c r="W10" s="38">
        <v>4320.19</v>
      </c>
      <c r="X10" s="38">
        <v>42.18</v>
      </c>
      <c r="Y10" s="38">
        <v>133.31</v>
      </c>
      <c r="Z10" s="38">
        <v>294.06</v>
      </c>
      <c r="AA10" s="38">
        <v>1454.28</v>
      </c>
      <c r="AB10" s="39">
        <v>113</v>
      </c>
      <c r="AC10" s="38">
        <v>0</v>
      </c>
      <c r="AD10" s="38">
        <v>0</v>
      </c>
      <c r="AE10" s="38">
        <v>0</v>
      </c>
      <c r="AF10" s="38">
        <v>0</v>
      </c>
      <c r="AG10" s="38">
        <v>336.24</v>
      </c>
      <c r="AH10" s="38">
        <v>1587.58</v>
      </c>
      <c r="AI10" s="38">
        <v>127.6</v>
      </c>
      <c r="AJ10" s="38">
        <v>775.1</v>
      </c>
      <c r="AK10" s="38">
        <v>348.6</v>
      </c>
      <c r="AL10" s="38">
        <v>2090.6</v>
      </c>
      <c r="AM10" s="39">
        <v>643</v>
      </c>
      <c r="AN10" s="38"/>
      <c r="AO10" s="38"/>
      <c r="AP10" s="38">
        <v>176</v>
      </c>
      <c r="AQ10" s="38">
        <v>581.5</v>
      </c>
      <c r="AR10" s="38">
        <v>652.2</v>
      </c>
      <c r="AS10" s="38">
        <v>3447.18</v>
      </c>
      <c r="AT10" s="59">
        <v>86.16</v>
      </c>
      <c r="AU10" s="60">
        <v>144.26</v>
      </c>
      <c r="AV10" s="60"/>
      <c r="AW10" s="60"/>
      <c r="AX10" s="62">
        <v>125</v>
      </c>
      <c r="AY10" s="60"/>
      <c r="AZ10" s="60"/>
      <c r="BA10" s="60"/>
      <c r="BB10" s="60"/>
      <c r="BC10" s="60">
        <v>86.16</v>
      </c>
      <c r="BD10" s="60">
        <v>144.26</v>
      </c>
      <c r="BE10" s="38">
        <v>51</v>
      </c>
      <c r="BF10" s="38">
        <v>264.6</v>
      </c>
      <c r="BG10" s="38">
        <v>306.35</v>
      </c>
      <c r="BH10" s="38">
        <v>884.9</v>
      </c>
      <c r="BI10" s="39">
        <v>495</v>
      </c>
      <c r="BJ10" s="38">
        <v>0</v>
      </c>
      <c r="BK10" s="38">
        <v>0</v>
      </c>
      <c r="BL10" s="38">
        <v>0</v>
      </c>
      <c r="BM10" s="38">
        <v>0</v>
      </c>
      <c r="BN10" s="38">
        <v>357.35</v>
      </c>
      <c r="BO10" s="38">
        <v>1149.5</v>
      </c>
      <c r="BP10" s="38">
        <v>105.076765</v>
      </c>
      <c r="BQ10" s="38">
        <v>597.616355</v>
      </c>
      <c r="BR10" s="38">
        <v>237.250585</v>
      </c>
      <c r="BS10" s="38">
        <v>1016.508154</v>
      </c>
      <c r="BT10" s="39">
        <v>357</v>
      </c>
      <c r="BU10" s="38">
        <v>214.459126</v>
      </c>
      <c r="BV10" s="38">
        <v>993.24642</v>
      </c>
      <c r="BW10" s="38">
        <v>0.2627</v>
      </c>
      <c r="BX10" s="38">
        <v>5.9148</v>
      </c>
      <c r="BY10" s="38">
        <v>557.049176</v>
      </c>
      <c r="BZ10" s="38">
        <v>2613.2857289999997</v>
      </c>
      <c r="CA10" s="38">
        <v>25.1</v>
      </c>
      <c r="CB10" s="38">
        <v>67.37</v>
      </c>
      <c r="CC10" s="38">
        <v>52.88</v>
      </c>
      <c r="CD10" s="38">
        <v>193.97</v>
      </c>
      <c r="CE10" s="39">
        <v>78</v>
      </c>
      <c r="CF10" s="38"/>
      <c r="CG10" s="38"/>
      <c r="CH10" s="38"/>
      <c r="CI10" s="38"/>
      <c r="CJ10" s="38">
        <v>77.98</v>
      </c>
      <c r="CK10" s="38">
        <v>261.34</v>
      </c>
      <c r="CL10" s="38"/>
      <c r="CM10" s="38"/>
      <c r="CN10" s="38"/>
      <c r="CO10" s="38"/>
      <c r="CP10" s="39"/>
      <c r="CQ10" s="38"/>
      <c r="CR10" s="38"/>
      <c r="CS10" s="38"/>
      <c r="CT10" s="38"/>
      <c r="CU10" s="38"/>
      <c r="CV10" s="38"/>
      <c r="CW10" s="38">
        <v>13.5</v>
      </c>
      <c r="CX10" s="38">
        <v>78.5672</v>
      </c>
      <c r="CY10" s="38">
        <v>5.43</v>
      </c>
      <c r="CZ10" s="38">
        <v>45.3869</v>
      </c>
      <c r="DA10" s="39">
        <v>35</v>
      </c>
      <c r="DB10" s="38">
        <v>229.2</v>
      </c>
      <c r="DC10" s="38">
        <v>1140.2947000000001</v>
      </c>
      <c r="DD10" s="38">
        <v>5.1</v>
      </c>
      <c r="DE10" s="38">
        <v>12.08</v>
      </c>
      <c r="DF10" s="38">
        <v>253.23</v>
      </c>
      <c r="DG10" s="38">
        <v>1276.3288</v>
      </c>
      <c r="DH10" s="38"/>
      <c r="DI10" s="38"/>
      <c r="DJ10" s="38"/>
      <c r="DK10" s="38"/>
      <c r="DL10" s="39"/>
      <c r="DM10" s="38"/>
      <c r="DN10" s="38"/>
      <c r="DO10" s="38"/>
      <c r="DP10" s="38"/>
      <c r="DQ10" s="38">
        <f t="shared" si="12"/>
        <v>0</v>
      </c>
      <c r="DR10" s="38">
        <f t="shared" si="13"/>
        <v>0</v>
      </c>
      <c r="DS10" s="38">
        <v>45</v>
      </c>
      <c r="DT10" s="38">
        <v>68</v>
      </c>
      <c r="DU10" s="38">
        <v>178.7476</v>
      </c>
      <c r="DV10" s="38">
        <v>397.11289999999997</v>
      </c>
      <c r="DW10" s="39">
        <v>163</v>
      </c>
      <c r="DX10" s="38"/>
      <c r="DY10" s="38"/>
      <c r="DZ10" s="38"/>
      <c r="EA10" s="38"/>
      <c r="EB10" s="38">
        <v>223.7476</v>
      </c>
      <c r="EC10" s="38">
        <v>465.11289999999997</v>
      </c>
      <c r="ED10" s="38"/>
      <c r="EE10" s="38"/>
      <c r="EF10" s="38"/>
      <c r="EG10" s="38"/>
      <c r="EH10" s="39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9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9"/>
      <c r="FE10" s="38"/>
      <c r="FF10" s="38"/>
      <c r="FG10" s="38"/>
      <c r="FH10" s="38"/>
      <c r="FI10" s="38"/>
      <c r="FJ10" s="38"/>
      <c r="FK10" s="38"/>
      <c r="FL10" s="38">
        <v>0</v>
      </c>
      <c r="FM10" s="38"/>
      <c r="FN10" s="38">
        <v>0</v>
      </c>
      <c r="FO10" s="39"/>
      <c r="FP10" s="38">
        <v>162</v>
      </c>
      <c r="FQ10" s="38">
        <v>923.9</v>
      </c>
      <c r="FR10" s="38"/>
      <c r="FS10" s="38"/>
      <c r="FT10" s="38">
        <v>162</v>
      </c>
      <c r="FU10" s="38">
        <v>923.9</v>
      </c>
      <c r="FV10" s="38"/>
      <c r="FW10" s="38"/>
      <c r="FX10" s="38"/>
      <c r="FY10" s="38"/>
      <c r="FZ10" s="39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9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9"/>
      <c r="GW10" s="38"/>
      <c r="GX10" s="38"/>
      <c r="GY10" s="38"/>
      <c r="GZ10" s="38"/>
      <c r="HA10" s="38"/>
      <c r="HB10" s="38"/>
    </row>
    <row r="11" spans="1:210" ht="31.5" customHeight="1">
      <c r="A11" s="40" t="s">
        <v>90</v>
      </c>
      <c r="B11" s="38">
        <f t="shared" si="1"/>
        <v>194.29</v>
      </c>
      <c r="C11" s="38">
        <f t="shared" si="2"/>
        <v>1443.62192</v>
      </c>
      <c r="D11" s="38">
        <f t="shared" si="3"/>
        <v>912.15</v>
      </c>
      <c r="E11" s="38">
        <f t="shared" si="4"/>
        <v>3333.4723</v>
      </c>
      <c r="F11" s="39">
        <f t="shared" si="5"/>
        <v>583</v>
      </c>
      <c r="G11" s="38">
        <f t="shared" si="6"/>
        <v>374.85</v>
      </c>
      <c r="H11" s="38">
        <f t="shared" si="7"/>
        <v>2562.178</v>
      </c>
      <c r="I11" s="38">
        <f t="shared" si="8"/>
        <v>159.6</v>
      </c>
      <c r="J11" s="38">
        <f t="shared" si="9"/>
        <v>416.69101</v>
      </c>
      <c r="K11" s="38">
        <f t="shared" si="10"/>
        <v>2315.83</v>
      </c>
      <c r="L11" s="38">
        <f t="shared" si="11"/>
        <v>7756.05323</v>
      </c>
      <c r="M11" s="38">
        <v>123.03</v>
      </c>
      <c r="N11" s="38">
        <v>798</v>
      </c>
      <c r="O11" s="38">
        <v>748.37</v>
      </c>
      <c r="P11" s="38">
        <v>2269.38</v>
      </c>
      <c r="Q11" s="39">
        <v>313</v>
      </c>
      <c r="R11" s="38">
        <v>43.43</v>
      </c>
      <c r="S11" s="38">
        <v>308.51</v>
      </c>
      <c r="T11" s="38">
        <v>94.8</v>
      </c>
      <c r="U11" s="38">
        <v>163.8</v>
      </c>
      <c r="V11" s="38">
        <v>1684.6</v>
      </c>
      <c r="W11" s="38">
        <v>3539.7</v>
      </c>
      <c r="X11" s="38">
        <v>0</v>
      </c>
      <c r="Y11" s="38">
        <v>0</v>
      </c>
      <c r="Z11" s="38">
        <v>0</v>
      </c>
      <c r="AA11" s="38">
        <v>0</v>
      </c>
      <c r="AB11" s="39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36.8</v>
      </c>
      <c r="AJ11" s="38">
        <v>282</v>
      </c>
      <c r="AK11" s="38">
        <v>153.4</v>
      </c>
      <c r="AL11" s="38">
        <v>978.1</v>
      </c>
      <c r="AM11" s="39">
        <v>178</v>
      </c>
      <c r="AN11" s="38"/>
      <c r="AO11" s="38"/>
      <c r="AP11" s="38">
        <v>64.8</v>
      </c>
      <c r="AQ11" s="38">
        <v>238</v>
      </c>
      <c r="AR11" s="38">
        <v>254.97</v>
      </c>
      <c r="AS11" s="38">
        <v>1498.18</v>
      </c>
      <c r="AT11" s="59"/>
      <c r="AU11" s="60">
        <v>0</v>
      </c>
      <c r="AV11" s="60"/>
      <c r="AW11" s="60"/>
      <c r="AX11" s="62"/>
      <c r="AY11" s="60"/>
      <c r="AZ11" s="60"/>
      <c r="BA11" s="60"/>
      <c r="BB11" s="60"/>
      <c r="BC11" s="60"/>
      <c r="BD11" s="60"/>
      <c r="BE11" s="38">
        <v>0</v>
      </c>
      <c r="BF11" s="38">
        <v>0</v>
      </c>
      <c r="BG11" s="38">
        <v>0</v>
      </c>
      <c r="BH11" s="38">
        <v>0</v>
      </c>
      <c r="BI11" s="39">
        <v>0</v>
      </c>
      <c r="BJ11" s="38">
        <v>0</v>
      </c>
      <c r="BK11" s="38">
        <v>0</v>
      </c>
      <c r="BL11" s="38">
        <v>0</v>
      </c>
      <c r="BM11" s="38">
        <v>0</v>
      </c>
      <c r="BN11" s="38">
        <v>0</v>
      </c>
      <c r="BO11" s="38">
        <v>0</v>
      </c>
      <c r="BP11" s="38"/>
      <c r="BQ11" s="38"/>
      <c r="BR11" s="38"/>
      <c r="BS11" s="38"/>
      <c r="BT11" s="39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9"/>
      <c r="CF11" s="38"/>
      <c r="CG11" s="38"/>
      <c r="CH11" s="38"/>
      <c r="CI11" s="38"/>
      <c r="CJ11" s="38">
        <v>0</v>
      </c>
      <c r="CK11" s="38">
        <v>0</v>
      </c>
      <c r="CL11" s="38"/>
      <c r="CM11" s="38"/>
      <c r="CN11" s="38"/>
      <c r="CO11" s="38"/>
      <c r="CP11" s="39"/>
      <c r="CQ11" s="38"/>
      <c r="CR11" s="38"/>
      <c r="CS11" s="38"/>
      <c r="CT11" s="38"/>
      <c r="CU11" s="38"/>
      <c r="CV11" s="38"/>
      <c r="CW11" s="38">
        <v>34.46</v>
      </c>
      <c r="CX11" s="38">
        <v>363.62192</v>
      </c>
      <c r="CY11" s="38">
        <v>10.38</v>
      </c>
      <c r="CZ11" s="38">
        <v>85.9923</v>
      </c>
      <c r="DA11" s="39">
        <v>92</v>
      </c>
      <c r="DB11" s="38">
        <v>328.42</v>
      </c>
      <c r="DC11" s="38">
        <v>1682.468</v>
      </c>
      <c r="DD11" s="38">
        <v>0</v>
      </c>
      <c r="DE11" s="38">
        <v>14.891010000000001</v>
      </c>
      <c r="DF11" s="38">
        <v>373.26</v>
      </c>
      <c r="DG11" s="38">
        <v>2146.97323</v>
      </c>
      <c r="DH11" s="38"/>
      <c r="DI11" s="38"/>
      <c r="DJ11" s="38"/>
      <c r="DK11" s="38"/>
      <c r="DL11" s="39"/>
      <c r="DM11" s="38"/>
      <c r="DN11" s="38"/>
      <c r="DO11" s="38"/>
      <c r="DP11" s="38"/>
      <c r="DQ11" s="38">
        <f t="shared" si="12"/>
        <v>0</v>
      </c>
      <c r="DR11" s="38">
        <f t="shared" si="13"/>
        <v>0</v>
      </c>
      <c r="DS11" s="38"/>
      <c r="DT11" s="38"/>
      <c r="DU11" s="38"/>
      <c r="DV11" s="38"/>
      <c r="DW11" s="39"/>
      <c r="DX11" s="38"/>
      <c r="DY11" s="38"/>
      <c r="DZ11" s="38"/>
      <c r="EA11" s="38"/>
      <c r="EB11" s="38">
        <v>0</v>
      </c>
      <c r="EC11" s="38">
        <v>0</v>
      </c>
      <c r="ED11" s="38"/>
      <c r="EE11" s="38"/>
      <c r="EF11" s="38"/>
      <c r="EG11" s="38"/>
      <c r="EH11" s="39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9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9"/>
      <c r="FE11" s="38"/>
      <c r="FF11" s="38"/>
      <c r="FG11" s="38"/>
      <c r="FH11" s="38"/>
      <c r="FI11" s="38"/>
      <c r="FJ11" s="38"/>
      <c r="FK11" s="38"/>
      <c r="FL11" s="38">
        <v>0</v>
      </c>
      <c r="FM11" s="38"/>
      <c r="FN11" s="38">
        <v>0</v>
      </c>
      <c r="FO11" s="39"/>
      <c r="FP11" s="38">
        <v>3</v>
      </c>
      <c r="FQ11" s="38">
        <v>571.2</v>
      </c>
      <c r="FR11" s="38"/>
      <c r="FS11" s="38"/>
      <c r="FT11" s="38">
        <v>3</v>
      </c>
      <c r="FU11" s="38">
        <v>571.2</v>
      </c>
      <c r="FV11" s="38"/>
      <c r="FW11" s="38"/>
      <c r="FX11" s="38"/>
      <c r="FY11" s="38"/>
      <c r="FZ11" s="39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9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9"/>
      <c r="GW11" s="38"/>
      <c r="GX11" s="38"/>
      <c r="GY11" s="38"/>
      <c r="GZ11" s="38"/>
      <c r="HA11" s="38"/>
      <c r="HB11" s="38"/>
    </row>
    <row r="12" spans="1:210" ht="31.5" customHeight="1">
      <c r="A12" s="40" t="s">
        <v>91</v>
      </c>
      <c r="B12" s="38">
        <f t="shared" si="1"/>
        <v>189.36</v>
      </c>
      <c r="C12" s="38">
        <f t="shared" si="2"/>
        <v>1115.1734000000001</v>
      </c>
      <c r="D12" s="38">
        <f t="shared" si="3"/>
        <v>1234.49</v>
      </c>
      <c r="E12" s="38">
        <f t="shared" si="4"/>
        <v>3817.0804</v>
      </c>
      <c r="F12" s="39">
        <f t="shared" si="5"/>
        <v>498</v>
      </c>
      <c r="G12" s="38">
        <f t="shared" si="6"/>
        <v>734.2299999999999</v>
      </c>
      <c r="H12" s="38">
        <f t="shared" si="7"/>
        <v>2254.8999999999996</v>
      </c>
      <c r="I12" s="38">
        <f t="shared" si="8"/>
        <v>155.55</v>
      </c>
      <c r="J12" s="38">
        <f t="shared" si="9"/>
        <v>327.8541</v>
      </c>
      <c r="K12" s="38">
        <f t="shared" si="10"/>
        <v>3038.96</v>
      </c>
      <c r="L12" s="38">
        <f t="shared" si="11"/>
        <v>7515.0479000000005</v>
      </c>
      <c r="M12" s="38">
        <v>146.09</v>
      </c>
      <c r="N12" s="38">
        <v>871.44</v>
      </c>
      <c r="O12" s="38">
        <v>1032.44</v>
      </c>
      <c r="P12" s="38">
        <v>3066.11</v>
      </c>
      <c r="Q12" s="39">
        <v>279</v>
      </c>
      <c r="R12" s="38">
        <v>30.93</v>
      </c>
      <c r="S12" s="38">
        <v>169.9</v>
      </c>
      <c r="T12" s="38">
        <v>128.15</v>
      </c>
      <c r="U12" s="38">
        <v>186.09</v>
      </c>
      <c r="V12" s="38">
        <v>2062.97</v>
      </c>
      <c r="W12" s="38">
        <v>4293.54</v>
      </c>
      <c r="X12" s="38">
        <v>0</v>
      </c>
      <c r="Y12" s="38">
        <v>0</v>
      </c>
      <c r="Z12" s="38">
        <v>0</v>
      </c>
      <c r="AA12" s="38">
        <v>0</v>
      </c>
      <c r="AB12" s="39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17.9</v>
      </c>
      <c r="AJ12" s="38">
        <v>104.1</v>
      </c>
      <c r="AK12" s="38">
        <v>101.3</v>
      </c>
      <c r="AL12" s="38">
        <v>451.5</v>
      </c>
      <c r="AM12" s="39">
        <v>86</v>
      </c>
      <c r="AN12" s="38"/>
      <c r="AO12" s="38"/>
      <c r="AP12" s="38">
        <v>27.4</v>
      </c>
      <c r="AQ12" s="38">
        <v>108</v>
      </c>
      <c r="AR12" s="38">
        <v>146.57</v>
      </c>
      <c r="AS12" s="38">
        <v>663.64</v>
      </c>
      <c r="AT12" s="59"/>
      <c r="AU12" s="60">
        <v>0</v>
      </c>
      <c r="AV12" s="60"/>
      <c r="AW12" s="60"/>
      <c r="AX12" s="62"/>
      <c r="AY12" s="60"/>
      <c r="AZ12" s="60"/>
      <c r="BA12" s="60"/>
      <c r="BB12" s="60"/>
      <c r="BC12" s="60"/>
      <c r="BD12" s="60"/>
      <c r="BE12" s="38">
        <v>18</v>
      </c>
      <c r="BF12" s="38">
        <v>40</v>
      </c>
      <c r="BG12" s="38">
        <v>95.98</v>
      </c>
      <c r="BH12" s="38">
        <v>290.18</v>
      </c>
      <c r="BI12" s="39">
        <v>118</v>
      </c>
      <c r="BJ12" s="38">
        <v>0</v>
      </c>
      <c r="BK12" s="38">
        <v>0</v>
      </c>
      <c r="BL12" s="38">
        <v>0</v>
      </c>
      <c r="BM12" s="38">
        <v>0</v>
      </c>
      <c r="BN12" s="38">
        <v>113.98</v>
      </c>
      <c r="BO12" s="38">
        <v>330.18</v>
      </c>
      <c r="BP12" s="38"/>
      <c r="BQ12" s="38"/>
      <c r="BR12" s="38"/>
      <c r="BS12" s="38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9"/>
      <c r="CF12" s="38"/>
      <c r="CG12" s="38"/>
      <c r="CH12" s="38"/>
      <c r="CI12" s="38"/>
      <c r="CJ12" s="38">
        <v>0</v>
      </c>
      <c r="CK12" s="38">
        <v>0</v>
      </c>
      <c r="CL12" s="38"/>
      <c r="CM12" s="38"/>
      <c r="CN12" s="38"/>
      <c r="CO12" s="38"/>
      <c r="CP12" s="39"/>
      <c r="CQ12" s="38"/>
      <c r="CR12" s="38"/>
      <c r="CS12" s="38"/>
      <c r="CT12" s="38"/>
      <c r="CU12" s="38"/>
      <c r="CV12" s="38"/>
      <c r="CW12" s="38">
        <v>7.37</v>
      </c>
      <c r="CX12" s="38">
        <v>99.6334</v>
      </c>
      <c r="CY12" s="38">
        <v>4.77</v>
      </c>
      <c r="CZ12" s="38">
        <v>9.2904</v>
      </c>
      <c r="DA12" s="39">
        <v>15</v>
      </c>
      <c r="DB12" s="38">
        <v>573.8</v>
      </c>
      <c r="DC12" s="38">
        <v>1083.6999999999998</v>
      </c>
      <c r="DD12" s="38">
        <v>0</v>
      </c>
      <c r="DE12" s="38">
        <v>33.7641</v>
      </c>
      <c r="DF12" s="38">
        <v>585.9399999999999</v>
      </c>
      <c r="DG12" s="38">
        <v>1226.3879</v>
      </c>
      <c r="DH12" s="38"/>
      <c r="DI12" s="38"/>
      <c r="DJ12" s="38"/>
      <c r="DK12" s="38"/>
      <c r="DL12" s="39"/>
      <c r="DM12" s="38"/>
      <c r="DN12" s="38"/>
      <c r="DO12" s="38"/>
      <c r="DP12" s="38"/>
      <c r="DQ12" s="38">
        <f t="shared" si="12"/>
        <v>0</v>
      </c>
      <c r="DR12" s="38">
        <f t="shared" si="13"/>
        <v>0</v>
      </c>
      <c r="DS12" s="38"/>
      <c r="DT12" s="38"/>
      <c r="DU12" s="38"/>
      <c r="DV12" s="38"/>
      <c r="DW12" s="39"/>
      <c r="DX12" s="38"/>
      <c r="DY12" s="38"/>
      <c r="DZ12" s="38"/>
      <c r="EA12" s="38"/>
      <c r="EB12" s="38">
        <v>0</v>
      </c>
      <c r="EC12" s="38">
        <v>0</v>
      </c>
      <c r="ED12" s="38"/>
      <c r="EE12" s="38"/>
      <c r="EF12" s="38"/>
      <c r="EG12" s="38"/>
      <c r="EH12" s="39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9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9"/>
      <c r="FE12" s="38"/>
      <c r="FF12" s="38"/>
      <c r="FG12" s="38"/>
      <c r="FH12" s="38"/>
      <c r="FI12" s="38"/>
      <c r="FJ12" s="38"/>
      <c r="FK12" s="38"/>
      <c r="FL12" s="38">
        <v>0</v>
      </c>
      <c r="FM12" s="38"/>
      <c r="FN12" s="38">
        <v>0</v>
      </c>
      <c r="FO12" s="39"/>
      <c r="FP12" s="38">
        <v>129.5</v>
      </c>
      <c r="FQ12" s="38">
        <v>1001.3</v>
      </c>
      <c r="FR12" s="38"/>
      <c r="FS12" s="38"/>
      <c r="FT12" s="38">
        <v>129.5</v>
      </c>
      <c r="FU12" s="38">
        <v>1001.3</v>
      </c>
      <c r="FV12" s="38"/>
      <c r="FW12" s="38"/>
      <c r="FX12" s="38"/>
      <c r="FY12" s="38"/>
      <c r="FZ12" s="39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9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9"/>
      <c r="GW12" s="38"/>
      <c r="GX12" s="38"/>
      <c r="GY12" s="38"/>
      <c r="GZ12" s="38"/>
      <c r="HA12" s="38"/>
      <c r="HB12" s="38"/>
    </row>
    <row r="13" spans="1:210" ht="31.5" customHeight="1">
      <c r="A13" s="40" t="s">
        <v>92</v>
      </c>
      <c r="B13" s="38">
        <f t="shared" si="1"/>
        <v>151.77</v>
      </c>
      <c r="C13" s="38">
        <f t="shared" si="2"/>
        <v>701.9294</v>
      </c>
      <c r="D13" s="38">
        <f t="shared" si="3"/>
        <v>452.93</v>
      </c>
      <c r="E13" s="38">
        <f t="shared" si="4"/>
        <v>1214.3</v>
      </c>
      <c r="F13" s="39">
        <f t="shared" si="5"/>
        <v>408</v>
      </c>
      <c r="G13" s="38">
        <f t="shared" si="6"/>
        <v>260.03</v>
      </c>
      <c r="H13" s="38">
        <f t="shared" si="7"/>
        <v>1090.525</v>
      </c>
      <c r="I13" s="38">
        <f t="shared" si="8"/>
        <v>76.92</v>
      </c>
      <c r="J13" s="38">
        <f t="shared" si="9"/>
        <v>122.857973</v>
      </c>
      <c r="K13" s="38">
        <f t="shared" si="10"/>
        <v>1356.39</v>
      </c>
      <c r="L13" s="38">
        <f t="shared" si="11"/>
        <v>3129.692373</v>
      </c>
      <c r="M13" s="38">
        <v>141.09</v>
      </c>
      <c r="N13" s="38">
        <v>555.82</v>
      </c>
      <c r="O13" s="38">
        <v>419.73</v>
      </c>
      <c r="P13" s="38">
        <v>1008.7</v>
      </c>
      <c r="Q13" s="39">
        <v>368</v>
      </c>
      <c r="R13" s="38">
        <v>86.53</v>
      </c>
      <c r="S13" s="38">
        <v>302.92</v>
      </c>
      <c r="T13" s="38">
        <v>61.92</v>
      </c>
      <c r="U13" s="38">
        <v>61.96</v>
      </c>
      <c r="V13" s="38">
        <v>1124</v>
      </c>
      <c r="W13" s="38">
        <v>1929.4</v>
      </c>
      <c r="X13" s="38">
        <v>0</v>
      </c>
      <c r="Y13" s="38">
        <v>0</v>
      </c>
      <c r="Z13" s="38">
        <v>0</v>
      </c>
      <c r="AA13" s="38">
        <v>0</v>
      </c>
      <c r="AB13" s="39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9</v>
      </c>
      <c r="AJ13" s="38">
        <v>51.5</v>
      </c>
      <c r="AK13" s="38">
        <v>33.2</v>
      </c>
      <c r="AL13" s="38">
        <v>205.6</v>
      </c>
      <c r="AM13" s="39">
        <v>40</v>
      </c>
      <c r="AN13" s="38"/>
      <c r="AO13" s="38"/>
      <c r="AP13" s="38">
        <v>15</v>
      </c>
      <c r="AQ13" s="38">
        <v>48.1</v>
      </c>
      <c r="AR13" s="38">
        <v>57.21</v>
      </c>
      <c r="AS13" s="38">
        <v>305.28</v>
      </c>
      <c r="AT13" s="59"/>
      <c r="AU13" s="60">
        <v>0</v>
      </c>
      <c r="AV13" s="60"/>
      <c r="AW13" s="60"/>
      <c r="AX13" s="62"/>
      <c r="AY13" s="60"/>
      <c r="AZ13" s="60"/>
      <c r="BA13" s="60"/>
      <c r="BB13" s="60"/>
      <c r="BC13" s="60"/>
      <c r="BD13" s="60"/>
      <c r="BE13" s="38">
        <v>0</v>
      </c>
      <c r="BF13" s="38">
        <v>0</v>
      </c>
      <c r="BG13" s="38">
        <v>0</v>
      </c>
      <c r="BH13" s="38">
        <v>0</v>
      </c>
      <c r="BI13" s="39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/>
      <c r="BQ13" s="38"/>
      <c r="BR13" s="38"/>
      <c r="BS13" s="38"/>
      <c r="BT13" s="39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9"/>
      <c r="CF13" s="38"/>
      <c r="CG13" s="38"/>
      <c r="CH13" s="38"/>
      <c r="CI13" s="38"/>
      <c r="CJ13" s="38">
        <v>0</v>
      </c>
      <c r="CK13" s="38">
        <v>0</v>
      </c>
      <c r="CL13" s="38"/>
      <c r="CM13" s="38"/>
      <c r="CN13" s="38"/>
      <c r="CO13" s="38"/>
      <c r="CP13" s="39"/>
      <c r="CQ13" s="38"/>
      <c r="CR13" s="38"/>
      <c r="CS13" s="38"/>
      <c r="CT13" s="38"/>
      <c r="CU13" s="38"/>
      <c r="CV13" s="38"/>
      <c r="CW13" s="38">
        <v>1.68</v>
      </c>
      <c r="CX13" s="38">
        <v>94.6094</v>
      </c>
      <c r="CY13" s="38">
        <v>0</v>
      </c>
      <c r="CZ13" s="38">
        <v>0</v>
      </c>
      <c r="DA13" s="39">
        <v>0</v>
      </c>
      <c r="DB13" s="38">
        <v>0</v>
      </c>
      <c r="DC13" s="38">
        <v>7.805</v>
      </c>
      <c r="DD13" s="38">
        <v>0</v>
      </c>
      <c r="DE13" s="38">
        <v>12.797973</v>
      </c>
      <c r="DF13" s="38">
        <v>1.68</v>
      </c>
      <c r="DG13" s="38">
        <v>115.212373</v>
      </c>
      <c r="DH13" s="38"/>
      <c r="DI13" s="38"/>
      <c r="DJ13" s="38"/>
      <c r="DK13" s="38"/>
      <c r="DL13" s="39"/>
      <c r="DM13" s="38"/>
      <c r="DN13" s="38"/>
      <c r="DO13" s="38"/>
      <c r="DP13" s="38"/>
      <c r="DQ13" s="38">
        <f t="shared" si="12"/>
        <v>0</v>
      </c>
      <c r="DR13" s="38">
        <f t="shared" si="13"/>
        <v>0</v>
      </c>
      <c r="DS13" s="38"/>
      <c r="DT13" s="38"/>
      <c r="DU13" s="38"/>
      <c r="DV13" s="38"/>
      <c r="DW13" s="39"/>
      <c r="DX13" s="38"/>
      <c r="DY13" s="38"/>
      <c r="DZ13" s="38"/>
      <c r="EA13" s="38"/>
      <c r="EB13" s="38">
        <v>0</v>
      </c>
      <c r="EC13" s="38">
        <v>0</v>
      </c>
      <c r="ED13" s="38"/>
      <c r="EE13" s="38"/>
      <c r="EF13" s="38"/>
      <c r="EG13" s="38"/>
      <c r="EH13" s="39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9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9"/>
      <c r="FE13" s="38"/>
      <c r="FF13" s="38"/>
      <c r="FG13" s="38"/>
      <c r="FH13" s="38"/>
      <c r="FI13" s="38"/>
      <c r="FJ13" s="38"/>
      <c r="FK13" s="38"/>
      <c r="FL13" s="38">
        <v>0</v>
      </c>
      <c r="FM13" s="38"/>
      <c r="FN13" s="38">
        <v>0</v>
      </c>
      <c r="FO13" s="39"/>
      <c r="FP13" s="38">
        <v>173.5</v>
      </c>
      <c r="FQ13" s="38">
        <v>779.8</v>
      </c>
      <c r="FR13" s="38"/>
      <c r="FS13" s="38"/>
      <c r="FT13" s="38">
        <v>173.5</v>
      </c>
      <c r="FU13" s="38">
        <v>779.8</v>
      </c>
      <c r="FV13" s="38"/>
      <c r="FW13" s="38"/>
      <c r="FX13" s="38"/>
      <c r="FY13" s="38"/>
      <c r="FZ13" s="39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9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9"/>
      <c r="GW13" s="38"/>
      <c r="GX13" s="38"/>
      <c r="GY13" s="38"/>
      <c r="GZ13" s="38"/>
      <c r="HA13" s="38"/>
      <c r="HB13" s="38"/>
    </row>
    <row r="14" spans="1:210" ht="31.5" customHeight="1">
      <c r="A14" s="40" t="s">
        <v>93</v>
      </c>
      <c r="B14" s="38">
        <f t="shared" si="1"/>
        <v>1562.5364540000003</v>
      </c>
      <c r="C14" s="38">
        <f t="shared" si="2"/>
        <v>7747.0758940000005</v>
      </c>
      <c r="D14" s="38">
        <f t="shared" si="3"/>
        <v>6105.274949</v>
      </c>
      <c r="E14" s="38">
        <f t="shared" si="4"/>
        <v>23310.758031</v>
      </c>
      <c r="F14" s="39">
        <f t="shared" si="5"/>
        <v>4039</v>
      </c>
      <c r="G14" s="38">
        <f t="shared" si="6"/>
        <v>758.4499999999999</v>
      </c>
      <c r="H14" s="38">
        <f t="shared" si="7"/>
        <v>3312.0301</v>
      </c>
      <c r="I14" s="38">
        <f t="shared" si="8"/>
        <v>441.2</v>
      </c>
      <c r="J14" s="38">
        <f t="shared" si="9"/>
        <v>1296.9325000000001</v>
      </c>
      <c r="K14" s="38">
        <f t="shared" si="10"/>
        <v>11161.841402999999</v>
      </c>
      <c r="L14" s="38">
        <f t="shared" si="11"/>
        <v>35666.706524999994</v>
      </c>
      <c r="M14" s="38">
        <v>416.08</v>
      </c>
      <c r="N14" s="38">
        <v>2710.55</v>
      </c>
      <c r="O14" s="38">
        <v>2564.97</v>
      </c>
      <c r="P14" s="38">
        <v>7331.93</v>
      </c>
      <c r="Q14" s="39">
        <v>637</v>
      </c>
      <c r="R14" s="38">
        <v>9.48</v>
      </c>
      <c r="S14" s="38">
        <v>179.46</v>
      </c>
      <c r="T14" s="38">
        <v>66.26</v>
      </c>
      <c r="U14" s="38">
        <v>76.96</v>
      </c>
      <c r="V14" s="38">
        <v>5351.26</v>
      </c>
      <c r="W14" s="38">
        <v>10298.9</v>
      </c>
      <c r="X14" s="38">
        <v>312.74</v>
      </c>
      <c r="Y14" s="38">
        <v>1146.71</v>
      </c>
      <c r="Z14" s="38">
        <v>1011.64</v>
      </c>
      <c r="AA14" s="38">
        <v>4968.76</v>
      </c>
      <c r="AB14" s="39">
        <v>519</v>
      </c>
      <c r="AC14" s="38">
        <v>0</v>
      </c>
      <c r="AD14" s="38">
        <v>0</v>
      </c>
      <c r="AE14" s="38">
        <v>70.46</v>
      </c>
      <c r="AF14" s="38">
        <v>81.5</v>
      </c>
      <c r="AG14" s="38">
        <v>1394.83</v>
      </c>
      <c r="AH14" s="38">
        <v>6196.97</v>
      </c>
      <c r="AI14" s="38">
        <v>204.8</v>
      </c>
      <c r="AJ14" s="38">
        <v>1498.1</v>
      </c>
      <c r="AK14" s="38">
        <v>704.7</v>
      </c>
      <c r="AL14" s="38">
        <v>5165</v>
      </c>
      <c r="AM14" s="39">
        <v>706</v>
      </c>
      <c r="AN14" s="38"/>
      <c r="AO14" s="38"/>
      <c r="AP14" s="38">
        <v>304.4</v>
      </c>
      <c r="AQ14" s="38">
        <v>1138</v>
      </c>
      <c r="AR14" s="38">
        <v>1213.82</v>
      </c>
      <c r="AS14" s="38">
        <v>7801.01</v>
      </c>
      <c r="AT14" s="59">
        <v>113.13</v>
      </c>
      <c r="AU14" s="60">
        <v>195.54</v>
      </c>
      <c r="AV14" s="60"/>
      <c r="AW14" s="60"/>
      <c r="AX14" s="62">
        <v>160</v>
      </c>
      <c r="AY14" s="60"/>
      <c r="AZ14" s="60"/>
      <c r="BA14" s="60"/>
      <c r="BB14" s="60"/>
      <c r="BC14" s="60">
        <v>113.13</v>
      </c>
      <c r="BD14" s="60">
        <v>195.54</v>
      </c>
      <c r="BE14" s="38">
        <v>162</v>
      </c>
      <c r="BF14" s="38">
        <v>637</v>
      </c>
      <c r="BG14" s="38">
        <v>634.29</v>
      </c>
      <c r="BH14" s="38">
        <v>1989.83</v>
      </c>
      <c r="BI14" s="39">
        <v>613</v>
      </c>
      <c r="BJ14" s="38">
        <v>3.1</v>
      </c>
      <c r="BK14" s="38">
        <v>8.2</v>
      </c>
      <c r="BL14" s="38">
        <v>0</v>
      </c>
      <c r="BM14" s="38">
        <v>0</v>
      </c>
      <c r="BN14" s="38">
        <v>799.39</v>
      </c>
      <c r="BO14" s="38">
        <v>2635.03</v>
      </c>
      <c r="BP14" s="38">
        <v>152.726454</v>
      </c>
      <c r="BQ14" s="38">
        <v>990.149194</v>
      </c>
      <c r="BR14" s="38">
        <v>682.058749</v>
      </c>
      <c r="BS14" s="38">
        <v>2418.147031</v>
      </c>
      <c r="BT14" s="39">
        <v>607</v>
      </c>
      <c r="BU14" s="38">
        <v>0</v>
      </c>
      <c r="BV14" s="38">
        <v>0</v>
      </c>
      <c r="BW14" s="38">
        <v>0</v>
      </c>
      <c r="BX14" s="38">
        <v>0</v>
      </c>
      <c r="BY14" s="38">
        <v>834.785203</v>
      </c>
      <c r="BZ14" s="38">
        <v>3408.296225</v>
      </c>
      <c r="CA14" s="38">
        <v>6.47</v>
      </c>
      <c r="CB14" s="38">
        <v>19.28</v>
      </c>
      <c r="CC14" s="38">
        <v>114.41</v>
      </c>
      <c r="CD14" s="38">
        <v>346.23</v>
      </c>
      <c r="CE14" s="39">
        <v>22</v>
      </c>
      <c r="CF14" s="38"/>
      <c r="CG14" s="38"/>
      <c r="CH14" s="38"/>
      <c r="CI14" s="38"/>
      <c r="CJ14" s="38">
        <v>120.88</v>
      </c>
      <c r="CK14" s="38">
        <v>365.51</v>
      </c>
      <c r="CL14" s="38">
        <v>126.64</v>
      </c>
      <c r="CM14" s="38">
        <v>233.97</v>
      </c>
      <c r="CN14" s="38"/>
      <c r="CO14" s="38"/>
      <c r="CP14" s="39">
        <v>242</v>
      </c>
      <c r="CQ14" s="38"/>
      <c r="CR14" s="38"/>
      <c r="CS14" s="38"/>
      <c r="CT14" s="38"/>
      <c r="CU14" s="38">
        <v>126.64</v>
      </c>
      <c r="CV14" s="38">
        <v>233.97</v>
      </c>
      <c r="CW14" s="38">
        <v>3</v>
      </c>
      <c r="CX14" s="38">
        <v>89.44669999999999</v>
      </c>
      <c r="CY14" s="38">
        <v>2.02</v>
      </c>
      <c r="CZ14" s="38">
        <v>8.189699999999998</v>
      </c>
      <c r="DA14" s="39">
        <v>86</v>
      </c>
      <c r="DB14" s="38">
        <v>99.97</v>
      </c>
      <c r="DC14" s="38">
        <v>707.7701</v>
      </c>
      <c r="DD14" s="38">
        <v>0</v>
      </c>
      <c r="DE14" s="38">
        <v>0.4725</v>
      </c>
      <c r="DF14" s="38">
        <v>104.99</v>
      </c>
      <c r="DG14" s="38">
        <v>805.8789999999999</v>
      </c>
      <c r="DH14" s="38">
        <v>17.31</v>
      </c>
      <c r="DI14" s="38">
        <v>61.21</v>
      </c>
      <c r="DJ14" s="38">
        <v>92.47</v>
      </c>
      <c r="DK14" s="38">
        <v>259.01</v>
      </c>
      <c r="DL14" s="39">
        <v>119</v>
      </c>
      <c r="DM14" s="38"/>
      <c r="DN14" s="38"/>
      <c r="DO14" s="38"/>
      <c r="DP14" s="38"/>
      <c r="DQ14" s="38">
        <f t="shared" si="12"/>
        <v>109.78</v>
      </c>
      <c r="DR14" s="38">
        <f t="shared" si="13"/>
        <v>320.21999999999997</v>
      </c>
      <c r="DS14" s="38">
        <v>21</v>
      </c>
      <c r="DT14" s="38">
        <v>44</v>
      </c>
      <c r="DU14" s="38">
        <v>182.4862</v>
      </c>
      <c r="DV14" s="38">
        <v>444.9113</v>
      </c>
      <c r="DW14" s="39">
        <v>146</v>
      </c>
      <c r="DX14" s="38"/>
      <c r="DY14" s="38"/>
      <c r="DZ14" s="38"/>
      <c r="EA14" s="38"/>
      <c r="EB14" s="38">
        <v>203.4862</v>
      </c>
      <c r="EC14" s="38">
        <v>488.9113</v>
      </c>
      <c r="ED14" s="38">
        <v>26.64</v>
      </c>
      <c r="EE14" s="38">
        <v>121.12</v>
      </c>
      <c r="EF14" s="38">
        <v>116.23</v>
      </c>
      <c r="EG14" s="38">
        <v>378.75</v>
      </c>
      <c r="EH14" s="39">
        <v>182</v>
      </c>
      <c r="EI14" s="38">
        <v>0</v>
      </c>
      <c r="EJ14" s="38">
        <v>0</v>
      </c>
      <c r="EK14" s="38">
        <v>0.08</v>
      </c>
      <c r="EL14" s="38">
        <v>0</v>
      </c>
      <c r="EM14" s="38">
        <v>142.95</v>
      </c>
      <c r="EN14" s="38">
        <v>499.87</v>
      </c>
      <c r="EO14" s="38"/>
      <c r="EP14" s="38"/>
      <c r="EQ14" s="38"/>
      <c r="ER14" s="38"/>
      <c r="ES14" s="39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9"/>
      <c r="FE14" s="38"/>
      <c r="FF14" s="38"/>
      <c r="FG14" s="38"/>
      <c r="FH14" s="38"/>
      <c r="FI14" s="38"/>
      <c r="FJ14" s="38"/>
      <c r="FK14" s="38"/>
      <c r="FL14" s="38">
        <v>0</v>
      </c>
      <c r="FM14" s="38"/>
      <c r="FN14" s="38">
        <v>0</v>
      </c>
      <c r="FO14" s="39"/>
      <c r="FP14" s="38">
        <v>645.9</v>
      </c>
      <c r="FQ14" s="38">
        <v>2416.6</v>
      </c>
      <c r="FR14" s="38"/>
      <c r="FS14" s="38"/>
      <c r="FT14" s="38">
        <v>645.9</v>
      </c>
      <c r="FU14" s="38">
        <v>2416.6</v>
      </c>
      <c r="FV14" s="38"/>
      <c r="FW14" s="38"/>
      <c r="FX14" s="38"/>
      <c r="FY14" s="38"/>
      <c r="FZ14" s="39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9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9"/>
      <c r="GW14" s="38"/>
      <c r="GX14" s="38"/>
      <c r="GY14" s="38"/>
      <c r="GZ14" s="38"/>
      <c r="HA14" s="38"/>
      <c r="HB14" s="38"/>
    </row>
    <row r="15" spans="1:210" ht="31.5" customHeight="1">
      <c r="A15" s="40" t="s">
        <v>94</v>
      </c>
      <c r="B15" s="38">
        <f t="shared" si="1"/>
        <v>434.37</v>
      </c>
      <c r="C15" s="38">
        <f t="shared" si="2"/>
        <v>1315.1750299999999</v>
      </c>
      <c r="D15" s="38">
        <f t="shared" si="3"/>
        <v>1415.6161</v>
      </c>
      <c r="E15" s="38">
        <f t="shared" si="4"/>
        <v>4910.931200000001</v>
      </c>
      <c r="F15" s="39">
        <f t="shared" si="5"/>
        <v>1178</v>
      </c>
      <c r="G15" s="38">
        <f t="shared" si="6"/>
        <v>344.53</v>
      </c>
      <c r="H15" s="38">
        <f t="shared" si="7"/>
        <v>2241.1306</v>
      </c>
      <c r="I15" s="38">
        <f t="shared" si="8"/>
        <v>42.370000000000005</v>
      </c>
      <c r="J15" s="38">
        <f t="shared" si="9"/>
        <v>167.338245</v>
      </c>
      <c r="K15" s="38">
        <f t="shared" si="10"/>
        <v>2766.4461</v>
      </c>
      <c r="L15" s="38">
        <f t="shared" si="11"/>
        <v>8634.615075</v>
      </c>
      <c r="M15" s="38">
        <v>102.32</v>
      </c>
      <c r="N15" s="38">
        <v>631.78</v>
      </c>
      <c r="O15" s="38">
        <v>654.61</v>
      </c>
      <c r="P15" s="38">
        <v>1995.04</v>
      </c>
      <c r="Q15" s="39">
        <v>220</v>
      </c>
      <c r="R15" s="38">
        <v>44.4</v>
      </c>
      <c r="S15" s="38">
        <v>167.49</v>
      </c>
      <c r="T15" s="38">
        <v>11.49</v>
      </c>
      <c r="U15" s="38">
        <v>12.03</v>
      </c>
      <c r="V15" s="38">
        <v>1342.28</v>
      </c>
      <c r="W15" s="38">
        <v>2806.34</v>
      </c>
      <c r="X15" s="38">
        <v>44.7</v>
      </c>
      <c r="Y15" s="38">
        <v>128.4</v>
      </c>
      <c r="Z15" s="38">
        <v>300.66</v>
      </c>
      <c r="AA15" s="38">
        <v>1511.75</v>
      </c>
      <c r="AB15" s="39">
        <v>125</v>
      </c>
      <c r="AC15" s="38">
        <v>0</v>
      </c>
      <c r="AD15" s="38">
        <v>0</v>
      </c>
      <c r="AE15" s="38">
        <v>0</v>
      </c>
      <c r="AF15" s="38">
        <v>0.4</v>
      </c>
      <c r="AG15" s="38">
        <v>345.37</v>
      </c>
      <c r="AH15" s="38">
        <v>1640.55</v>
      </c>
      <c r="AI15" s="38">
        <v>18.3</v>
      </c>
      <c r="AJ15" s="38">
        <v>127.2</v>
      </c>
      <c r="AK15" s="38">
        <v>92.1</v>
      </c>
      <c r="AL15" s="38">
        <v>477.9</v>
      </c>
      <c r="AM15" s="39">
        <v>88</v>
      </c>
      <c r="AN15" s="38"/>
      <c r="AO15" s="38"/>
      <c r="AP15" s="38">
        <v>29.6</v>
      </c>
      <c r="AQ15" s="38">
        <v>90.2</v>
      </c>
      <c r="AR15" s="38">
        <v>140.09</v>
      </c>
      <c r="AS15" s="38">
        <v>695.34</v>
      </c>
      <c r="AT15" s="59">
        <v>66.01</v>
      </c>
      <c r="AU15" s="60">
        <v>101.69</v>
      </c>
      <c r="AV15" s="60"/>
      <c r="AW15" s="60"/>
      <c r="AX15" s="62">
        <v>149</v>
      </c>
      <c r="AY15" s="60"/>
      <c r="AZ15" s="60"/>
      <c r="BA15" s="60"/>
      <c r="BB15" s="60"/>
      <c r="BC15" s="60">
        <v>66.01</v>
      </c>
      <c r="BD15" s="60">
        <v>101.69</v>
      </c>
      <c r="BE15" s="38">
        <v>13</v>
      </c>
      <c r="BF15" s="38">
        <v>55.9</v>
      </c>
      <c r="BG15" s="38">
        <v>51.45</v>
      </c>
      <c r="BH15" s="38">
        <v>135.5</v>
      </c>
      <c r="BI15" s="39">
        <v>191</v>
      </c>
      <c r="BJ15" s="38">
        <v>0</v>
      </c>
      <c r="BK15" s="38">
        <v>0</v>
      </c>
      <c r="BL15" s="38">
        <v>0</v>
      </c>
      <c r="BM15" s="38">
        <v>0</v>
      </c>
      <c r="BN15" s="38">
        <v>64.45</v>
      </c>
      <c r="BO15" s="38">
        <v>191.4</v>
      </c>
      <c r="BP15" s="38"/>
      <c r="BQ15" s="38"/>
      <c r="BR15" s="38"/>
      <c r="BS15" s="38"/>
      <c r="BT15" s="39"/>
      <c r="BU15" s="38"/>
      <c r="BV15" s="38"/>
      <c r="BW15" s="38"/>
      <c r="BX15" s="38"/>
      <c r="BY15" s="38"/>
      <c r="BZ15" s="38"/>
      <c r="CA15" s="38">
        <v>5.08</v>
      </c>
      <c r="CB15" s="38">
        <v>14.6</v>
      </c>
      <c r="CC15" s="38">
        <v>24.59</v>
      </c>
      <c r="CD15" s="38">
        <v>92.43</v>
      </c>
      <c r="CE15" s="39">
        <v>19</v>
      </c>
      <c r="CF15" s="38"/>
      <c r="CG15" s="38"/>
      <c r="CH15" s="38"/>
      <c r="CI15" s="38"/>
      <c r="CJ15" s="38">
        <v>29.67</v>
      </c>
      <c r="CK15" s="38">
        <v>107.03</v>
      </c>
      <c r="CL15" s="38"/>
      <c r="CM15" s="38"/>
      <c r="CN15" s="38"/>
      <c r="CO15" s="38"/>
      <c r="CP15" s="39"/>
      <c r="CQ15" s="38"/>
      <c r="CR15" s="38"/>
      <c r="CS15" s="38"/>
      <c r="CT15" s="38"/>
      <c r="CU15" s="38"/>
      <c r="CV15" s="38"/>
      <c r="CW15" s="38">
        <v>13.96</v>
      </c>
      <c r="CX15" s="38">
        <v>61.60503</v>
      </c>
      <c r="CY15" s="38">
        <v>13.88</v>
      </c>
      <c r="CZ15" s="38">
        <v>67.3497</v>
      </c>
      <c r="DA15" s="39">
        <v>11</v>
      </c>
      <c r="DB15" s="38">
        <v>115.93</v>
      </c>
      <c r="DC15" s="38">
        <v>1243.2406</v>
      </c>
      <c r="DD15" s="38">
        <v>1.28</v>
      </c>
      <c r="DE15" s="38">
        <v>64.708245</v>
      </c>
      <c r="DF15" s="38">
        <v>145.05</v>
      </c>
      <c r="DG15" s="38">
        <v>1436.903575</v>
      </c>
      <c r="DH15" s="38"/>
      <c r="DI15" s="38"/>
      <c r="DJ15" s="38"/>
      <c r="DK15" s="38"/>
      <c r="DL15" s="39"/>
      <c r="DM15" s="38"/>
      <c r="DN15" s="38"/>
      <c r="DO15" s="38"/>
      <c r="DP15" s="38"/>
      <c r="DQ15" s="38">
        <f t="shared" si="12"/>
        <v>0</v>
      </c>
      <c r="DR15" s="38">
        <f t="shared" si="13"/>
        <v>0</v>
      </c>
      <c r="DS15" s="38">
        <v>171</v>
      </c>
      <c r="DT15" s="38">
        <v>194</v>
      </c>
      <c r="DU15" s="38">
        <v>278.3261</v>
      </c>
      <c r="DV15" s="38">
        <v>630.9615</v>
      </c>
      <c r="DW15" s="39">
        <v>375</v>
      </c>
      <c r="DX15" s="38"/>
      <c r="DY15" s="38"/>
      <c r="DZ15" s="38"/>
      <c r="EA15" s="38"/>
      <c r="EB15" s="38">
        <v>449.3261</v>
      </c>
      <c r="EC15" s="38">
        <v>824.9615</v>
      </c>
      <c r="ED15" s="38"/>
      <c r="EE15" s="38"/>
      <c r="EF15" s="38"/>
      <c r="EG15" s="38"/>
      <c r="EH15" s="39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9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9"/>
      <c r="FE15" s="38"/>
      <c r="FF15" s="38"/>
      <c r="FG15" s="38"/>
      <c r="FH15" s="38"/>
      <c r="FI15" s="38"/>
      <c r="FJ15" s="38"/>
      <c r="FK15" s="38"/>
      <c r="FL15" s="38">
        <v>0</v>
      </c>
      <c r="FM15" s="38"/>
      <c r="FN15" s="38">
        <v>0</v>
      </c>
      <c r="FO15" s="39"/>
      <c r="FP15" s="38">
        <v>184.2</v>
      </c>
      <c r="FQ15" s="38">
        <v>830.4</v>
      </c>
      <c r="FR15" s="38"/>
      <c r="FS15" s="38"/>
      <c r="FT15" s="38">
        <v>184.2</v>
      </c>
      <c r="FU15" s="38">
        <v>830.4</v>
      </c>
      <c r="FV15" s="38"/>
      <c r="FW15" s="38"/>
      <c r="FX15" s="38"/>
      <c r="FY15" s="38"/>
      <c r="FZ15" s="39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9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9"/>
      <c r="GW15" s="38"/>
      <c r="GX15" s="38"/>
      <c r="GY15" s="38"/>
      <c r="GZ15" s="38"/>
      <c r="HA15" s="38"/>
      <c r="HB15" s="38"/>
    </row>
    <row r="16" spans="1:210" ht="31.5" customHeight="1">
      <c r="A16" s="40" t="s">
        <v>95</v>
      </c>
      <c r="B16" s="38">
        <f t="shared" si="1"/>
        <v>285.95000000000005</v>
      </c>
      <c r="C16" s="38">
        <f t="shared" si="2"/>
        <v>1501.033513</v>
      </c>
      <c r="D16" s="38">
        <f t="shared" si="3"/>
        <v>1437.3</v>
      </c>
      <c r="E16" s="38">
        <f t="shared" si="4"/>
        <v>5748.1796</v>
      </c>
      <c r="F16" s="39">
        <f t="shared" si="5"/>
        <v>939</v>
      </c>
      <c r="G16" s="38">
        <f t="shared" si="6"/>
        <v>56.22</v>
      </c>
      <c r="H16" s="38">
        <f t="shared" si="7"/>
        <v>887.567</v>
      </c>
      <c r="I16" s="38">
        <f t="shared" si="8"/>
        <v>47.39</v>
      </c>
      <c r="J16" s="38">
        <f t="shared" si="9"/>
        <v>205.289948</v>
      </c>
      <c r="K16" s="38">
        <f t="shared" si="10"/>
        <v>2238.66</v>
      </c>
      <c r="L16" s="38">
        <f t="shared" si="11"/>
        <v>8342.120061000001</v>
      </c>
      <c r="M16" s="38">
        <v>75.12</v>
      </c>
      <c r="N16" s="38">
        <v>486.87</v>
      </c>
      <c r="O16" s="38">
        <v>616.96</v>
      </c>
      <c r="P16" s="38">
        <v>1832.95</v>
      </c>
      <c r="Q16" s="39">
        <v>239</v>
      </c>
      <c r="R16" s="38">
        <v>15.45</v>
      </c>
      <c r="S16" s="38">
        <v>85.57</v>
      </c>
      <c r="T16" s="38">
        <v>17.79</v>
      </c>
      <c r="U16" s="38">
        <v>31.12</v>
      </c>
      <c r="V16" s="38">
        <v>1137.07</v>
      </c>
      <c r="W16" s="38">
        <v>2436.52</v>
      </c>
      <c r="X16" s="38">
        <v>119.23</v>
      </c>
      <c r="Y16" s="38">
        <v>364.52</v>
      </c>
      <c r="Z16" s="38">
        <v>606.03</v>
      </c>
      <c r="AA16" s="38">
        <v>3213.98</v>
      </c>
      <c r="AB16" s="39">
        <v>362</v>
      </c>
      <c r="AC16" s="38">
        <v>0</v>
      </c>
      <c r="AD16" s="38">
        <v>0</v>
      </c>
      <c r="AE16" s="38">
        <v>7.5</v>
      </c>
      <c r="AF16" s="38">
        <v>15.26</v>
      </c>
      <c r="AG16" s="38">
        <v>732.76</v>
      </c>
      <c r="AH16" s="38">
        <v>3593.76</v>
      </c>
      <c r="AI16" s="38">
        <v>11</v>
      </c>
      <c r="AJ16" s="38">
        <v>103.3</v>
      </c>
      <c r="AK16" s="38">
        <v>63.8</v>
      </c>
      <c r="AL16" s="38">
        <v>325.5</v>
      </c>
      <c r="AM16" s="39">
        <v>56</v>
      </c>
      <c r="AN16" s="38"/>
      <c r="AO16" s="38"/>
      <c r="AP16" s="38">
        <v>22.1</v>
      </c>
      <c r="AQ16" s="38">
        <v>67.3</v>
      </c>
      <c r="AR16" s="38">
        <v>96.95</v>
      </c>
      <c r="AS16" s="38">
        <v>496.14</v>
      </c>
      <c r="AT16" s="59"/>
      <c r="AU16" s="60">
        <v>0</v>
      </c>
      <c r="AV16" s="60"/>
      <c r="AW16" s="60"/>
      <c r="AX16" s="62"/>
      <c r="AY16" s="60"/>
      <c r="AZ16" s="60"/>
      <c r="BA16" s="60"/>
      <c r="BB16" s="60"/>
      <c r="BC16" s="60"/>
      <c r="BD16" s="60"/>
      <c r="BE16" s="38">
        <v>4</v>
      </c>
      <c r="BF16" s="38">
        <v>13.9</v>
      </c>
      <c r="BG16" s="38">
        <v>61.43</v>
      </c>
      <c r="BH16" s="38">
        <v>164.17</v>
      </c>
      <c r="BI16" s="39">
        <v>56</v>
      </c>
      <c r="BJ16" s="38">
        <v>0</v>
      </c>
      <c r="BK16" s="38">
        <v>0</v>
      </c>
      <c r="BL16" s="38">
        <v>0</v>
      </c>
      <c r="BM16" s="38">
        <v>0</v>
      </c>
      <c r="BN16" s="38">
        <v>65.43</v>
      </c>
      <c r="BO16" s="38">
        <v>178.07</v>
      </c>
      <c r="BP16" s="38"/>
      <c r="BQ16" s="38"/>
      <c r="BR16" s="38"/>
      <c r="BS16" s="38"/>
      <c r="BT16" s="39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9"/>
      <c r="CF16" s="38"/>
      <c r="CG16" s="38"/>
      <c r="CH16" s="38"/>
      <c r="CI16" s="38"/>
      <c r="CJ16" s="38">
        <v>0</v>
      </c>
      <c r="CK16" s="38">
        <v>0</v>
      </c>
      <c r="CL16" s="38">
        <v>27.1</v>
      </c>
      <c r="CM16" s="38">
        <v>55.39</v>
      </c>
      <c r="CN16" s="38"/>
      <c r="CO16" s="38"/>
      <c r="CP16" s="39">
        <v>92</v>
      </c>
      <c r="CQ16" s="38"/>
      <c r="CR16" s="38"/>
      <c r="CS16" s="38"/>
      <c r="CT16" s="38"/>
      <c r="CU16" s="38">
        <v>27.1</v>
      </c>
      <c r="CV16" s="38">
        <v>55.39</v>
      </c>
      <c r="CW16" s="38">
        <v>32.27</v>
      </c>
      <c r="CX16" s="38">
        <v>421.58351300000004</v>
      </c>
      <c r="CY16" s="38">
        <v>0</v>
      </c>
      <c r="CZ16" s="38">
        <v>13.159600000000001</v>
      </c>
      <c r="DA16" s="39">
        <v>26</v>
      </c>
      <c r="DB16" s="38">
        <v>20.77</v>
      </c>
      <c r="DC16" s="38">
        <v>538.4970000000001</v>
      </c>
      <c r="DD16" s="38">
        <v>0</v>
      </c>
      <c r="DE16" s="38">
        <v>91.609948</v>
      </c>
      <c r="DF16" s="38">
        <v>53.040000000000006</v>
      </c>
      <c r="DG16" s="38">
        <v>1064.850061</v>
      </c>
      <c r="DH16" s="38">
        <v>17.23</v>
      </c>
      <c r="DI16" s="38">
        <v>55.47</v>
      </c>
      <c r="DJ16" s="38">
        <v>89.08</v>
      </c>
      <c r="DK16" s="38">
        <v>198.42</v>
      </c>
      <c r="DL16" s="39">
        <v>108</v>
      </c>
      <c r="DM16" s="38"/>
      <c r="DN16" s="38"/>
      <c r="DO16" s="38"/>
      <c r="DP16" s="38"/>
      <c r="DQ16" s="38">
        <f t="shared" si="12"/>
        <v>106.31</v>
      </c>
      <c r="DR16" s="38">
        <f t="shared" si="13"/>
        <v>253.89</v>
      </c>
      <c r="DS16" s="38"/>
      <c r="DT16" s="38"/>
      <c r="DU16" s="38"/>
      <c r="DV16" s="38"/>
      <c r="DW16" s="39"/>
      <c r="DX16" s="38"/>
      <c r="DY16" s="38"/>
      <c r="DZ16" s="38"/>
      <c r="EA16" s="38"/>
      <c r="EB16" s="38">
        <v>0</v>
      </c>
      <c r="EC16" s="38">
        <v>0</v>
      </c>
      <c r="ED16" s="38"/>
      <c r="EE16" s="38"/>
      <c r="EF16" s="38"/>
      <c r="EG16" s="38"/>
      <c r="EH16" s="39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9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9"/>
      <c r="FE16" s="38"/>
      <c r="FF16" s="38"/>
      <c r="FG16" s="38"/>
      <c r="FH16" s="38"/>
      <c r="FI16" s="38"/>
      <c r="FJ16" s="38"/>
      <c r="FK16" s="38"/>
      <c r="FL16" s="38">
        <v>0</v>
      </c>
      <c r="FM16" s="38"/>
      <c r="FN16" s="38">
        <v>0</v>
      </c>
      <c r="FO16" s="39"/>
      <c r="FP16" s="38">
        <v>20</v>
      </c>
      <c r="FQ16" s="38">
        <v>263.5</v>
      </c>
      <c r="FR16" s="38"/>
      <c r="FS16" s="38"/>
      <c r="FT16" s="38">
        <v>20</v>
      </c>
      <c r="FU16" s="38">
        <v>263.5</v>
      </c>
      <c r="FV16" s="38"/>
      <c r="FW16" s="38"/>
      <c r="FX16" s="38"/>
      <c r="FY16" s="38"/>
      <c r="FZ16" s="39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9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9"/>
      <c r="GW16" s="38"/>
      <c r="GX16" s="38"/>
      <c r="GY16" s="38"/>
      <c r="GZ16" s="38"/>
      <c r="HA16" s="38"/>
      <c r="HB16" s="38"/>
    </row>
    <row r="17" spans="1:210" ht="31.5" customHeight="1">
      <c r="A17" s="40" t="s">
        <v>96</v>
      </c>
      <c r="B17" s="38">
        <f t="shared" si="1"/>
        <v>242.54</v>
      </c>
      <c r="C17" s="38">
        <f t="shared" si="2"/>
        <v>1491.6893599999999</v>
      </c>
      <c r="D17" s="38">
        <f t="shared" si="3"/>
        <v>927.33</v>
      </c>
      <c r="E17" s="38">
        <f t="shared" si="4"/>
        <v>3738.4717</v>
      </c>
      <c r="F17" s="39">
        <f t="shared" si="5"/>
        <v>419</v>
      </c>
      <c r="G17" s="38">
        <f t="shared" si="6"/>
        <v>234.01999999999998</v>
      </c>
      <c r="H17" s="38">
        <f t="shared" si="7"/>
        <v>1477.27185</v>
      </c>
      <c r="I17" s="38">
        <f t="shared" si="8"/>
        <v>67.86</v>
      </c>
      <c r="J17" s="38">
        <f t="shared" si="9"/>
        <v>173.04650900000001</v>
      </c>
      <c r="K17" s="38">
        <f t="shared" si="10"/>
        <v>1977.12</v>
      </c>
      <c r="L17" s="38">
        <f t="shared" si="11"/>
        <v>6880.469419</v>
      </c>
      <c r="M17" s="38">
        <v>113.17</v>
      </c>
      <c r="N17" s="38">
        <v>618.54</v>
      </c>
      <c r="O17" s="38">
        <v>523.23</v>
      </c>
      <c r="P17" s="38">
        <v>1701.62</v>
      </c>
      <c r="Q17" s="39">
        <v>249</v>
      </c>
      <c r="R17" s="38">
        <v>32.6</v>
      </c>
      <c r="S17" s="38">
        <v>82.63</v>
      </c>
      <c r="T17" s="38">
        <v>41.97</v>
      </c>
      <c r="U17" s="38">
        <v>50.64</v>
      </c>
      <c r="V17" s="38">
        <v>1216.34</v>
      </c>
      <c r="W17" s="38">
        <v>2453.42</v>
      </c>
      <c r="X17" s="38">
        <v>65.89</v>
      </c>
      <c r="Y17" s="38">
        <v>144.02</v>
      </c>
      <c r="Z17" s="38">
        <v>390.21</v>
      </c>
      <c r="AA17" s="38">
        <v>1880.65</v>
      </c>
      <c r="AB17" s="39">
        <v>79</v>
      </c>
      <c r="AC17" s="38">
        <v>0</v>
      </c>
      <c r="AD17" s="38">
        <v>0</v>
      </c>
      <c r="AE17" s="38">
        <v>25.01</v>
      </c>
      <c r="AF17" s="38">
        <v>60.58</v>
      </c>
      <c r="AG17" s="38">
        <v>481.11</v>
      </c>
      <c r="AH17" s="38">
        <v>2085.25</v>
      </c>
      <c r="AI17" s="38"/>
      <c r="AJ17" s="38"/>
      <c r="AK17" s="38"/>
      <c r="AL17" s="38"/>
      <c r="AM17" s="39"/>
      <c r="AN17" s="38"/>
      <c r="AO17" s="38"/>
      <c r="AP17" s="38"/>
      <c r="AQ17" s="38"/>
      <c r="AR17" s="38"/>
      <c r="AS17" s="38"/>
      <c r="AT17" s="59"/>
      <c r="AU17" s="60">
        <v>0</v>
      </c>
      <c r="AV17" s="60"/>
      <c r="AW17" s="60"/>
      <c r="AX17" s="62"/>
      <c r="AY17" s="60"/>
      <c r="AZ17" s="60"/>
      <c r="BA17" s="60"/>
      <c r="BB17" s="60"/>
      <c r="BC17" s="60"/>
      <c r="BD17" s="60"/>
      <c r="BE17" s="38">
        <v>0</v>
      </c>
      <c r="BF17" s="38">
        <v>0</v>
      </c>
      <c r="BG17" s="38">
        <v>0</v>
      </c>
      <c r="BH17" s="38">
        <v>0</v>
      </c>
      <c r="BI17" s="39">
        <v>0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/>
      <c r="BQ17" s="38"/>
      <c r="BR17" s="38"/>
      <c r="BS17" s="38"/>
      <c r="BT17" s="39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9"/>
      <c r="CF17" s="38"/>
      <c r="CG17" s="38"/>
      <c r="CH17" s="38"/>
      <c r="CI17" s="38"/>
      <c r="CJ17" s="38">
        <v>0</v>
      </c>
      <c r="CK17" s="38">
        <v>0</v>
      </c>
      <c r="CL17" s="38"/>
      <c r="CM17" s="38"/>
      <c r="CN17" s="38"/>
      <c r="CO17" s="38"/>
      <c r="CP17" s="39"/>
      <c r="CQ17" s="38"/>
      <c r="CR17" s="38"/>
      <c r="CS17" s="38"/>
      <c r="CT17" s="38"/>
      <c r="CU17" s="38"/>
      <c r="CV17" s="38"/>
      <c r="CW17" s="38">
        <v>63.48</v>
      </c>
      <c r="CX17" s="38">
        <v>729.12936</v>
      </c>
      <c r="CY17" s="38">
        <v>13.89</v>
      </c>
      <c r="CZ17" s="38">
        <v>156.2017</v>
      </c>
      <c r="DA17" s="39">
        <v>91</v>
      </c>
      <c r="DB17" s="38">
        <v>191.42</v>
      </c>
      <c r="DC17" s="38">
        <v>982.14185</v>
      </c>
      <c r="DD17" s="38">
        <v>0.88</v>
      </c>
      <c r="DE17" s="38">
        <v>61.826509</v>
      </c>
      <c r="DF17" s="38">
        <v>269.66999999999996</v>
      </c>
      <c r="DG17" s="38">
        <v>1929.299419</v>
      </c>
      <c r="DH17" s="38"/>
      <c r="DI17" s="38"/>
      <c r="DJ17" s="38"/>
      <c r="DK17" s="38"/>
      <c r="DL17" s="39"/>
      <c r="DM17" s="38"/>
      <c r="DN17" s="38"/>
      <c r="DO17" s="38"/>
      <c r="DP17" s="38"/>
      <c r="DQ17" s="38">
        <f t="shared" si="12"/>
        <v>0</v>
      </c>
      <c r="DR17" s="38">
        <f t="shared" si="13"/>
        <v>0</v>
      </c>
      <c r="DS17" s="38"/>
      <c r="DT17" s="38"/>
      <c r="DU17" s="38"/>
      <c r="DV17" s="38"/>
      <c r="DW17" s="39"/>
      <c r="DX17" s="38"/>
      <c r="DY17" s="38"/>
      <c r="DZ17" s="38"/>
      <c r="EA17" s="38"/>
      <c r="EB17" s="38">
        <v>0</v>
      </c>
      <c r="EC17" s="38">
        <v>0</v>
      </c>
      <c r="ED17" s="38"/>
      <c r="EE17" s="38"/>
      <c r="EF17" s="38"/>
      <c r="EG17" s="38"/>
      <c r="EH17" s="39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9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9"/>
      <c r="FE17" s="38"/>
      <c r="FF17" s="38"/>
      <c r="FG17" s="38"/>
      <c r="FH17" s="38"/>
      <c r="FI17" s="38"/>
      <c r="FJ17" s="38"/>
      <c r="FK17" s="38"/>
      <c r="FL17" s="38">
        <v>0</v>
      </c>
      <c r="FM17" s="38"/>
      <c r="FN17" s="38">
        <v>0</v>
      </c>
      <c r="FO17" s="39"/>
      <c r="FP17" s="38">
        <v>10</v>
      </c>
      <c r="FQ17" s="38">
        <v>412.5</v>
      </c>
      <c r="FR17" s="38"/>
      <c r="FS17" s="38"/>
      <c r="FT17" s="38">
        <v>10</v>
      </c>
      <c r="FU17" s="38">
        <v>412.5</v>
      </c>
      <c r="FV17" s="38"/>
      <c r="FW17" s="38"/>
      <c r="FX17" s="38"/>
      <c r="FY17" s="38"/>
      <c r="FZ17" s="39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9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9"/>
      <c r="GW17" s="38"/>
      <c r="GX17" s="38"/>
      <c r="GY17" s="38"/>
      <c r="GZ17" s="38"/>
      <c r="HA17" s="38"/>
      <c r="HB17" s="38"/>
    </row>
    <row r="18" spans="1:210" ht="31.5" customHeight="1">
      <c r="A18" s="40" t="s">
        <v>97</v>
      </c>
      <c r="B18" s="38">
        <f t="shared" si="1"/>
        <v>1372.743046</v>
      </c>
      <c r="C18" s="38">
        <f t="shared" si="2"/>
        <v>4626.9428530000005</v>
      </c>
      <c r="D18" s="38">
        <f t="shared" si="3"/>
        <v>5027.438355</v>
      </c>
      <c r="E18" s="38">
        <f t="shared" si="4"/>
        <v>18709.981227</v>
      </c>
      <c r="F18" s="39">
        <f t="shared" si="5"/>
        <v>2645</v>
      </c>
      <c r="G18" s="38">
        <f t="shared" si="6"/>
        <v>540.21</v>
      </c>
      <c r="H18" s="38">
        <f t="shared" si="7"/>
        <v>3069.699541</v>
      </c>
      <c r="I18" s="38">
        <f t="shared" si="8"/>
        <v>264.39</v>
      </c>
      <c r="J18" s="38">
        <f t="shared" si="9"/>
        <v>371.56000000000006</v>
      </c>
      <c r="K18" s="38">
        <f t="shared" si="10"/>
        <v>7340.921401</v>
      </c>
      <c r="L18" s="38">
        <f t="shared" si="11"/>
        <v>24621.303621</v>
      </c>
      <c r="M18" s="38">
        <v>255.01</v>
      </c>
      <c r="N18" s="38">
        <v>1219.66</v>
      </c>
      <c r="O18" s="38">
        <v>1844.92</v>
      </c>
      <c r="P18" s="38">
        <v>4941.75</v>
      </c>
      <c r="Q18" s="39">
        <v>398</v>
      </c>
      <c r="R18" s="38">
        <v>51.34</v>
      </c>
      <c r="S18" s="38">
        <v>218.06</v>
      </c>
      <c r="T18" s="38">
        <v>243.02</v>
      </c>
      <c r="U18" s="38">
        <v>250.08</v>
      </c>
      <c r="V18" s="38">
        <v>3358.95</v>
      </c>
      <c r="W18" s="38">
        <v>6629.55</v>
      </c>
      <c r="X18" s="38">
        <v>422.38</v>
      </c>
      <c r="Y18" s="38">
        <v>1357.14</v>
      </c>
      <c r="Z18" s="38">
        <v>1764.27</v>
      </c>
      <c r="AA18" s="38">
        <v>9707.61</v>
      </c>
      <c r="AB18" s="39">
        <v>883</v>
      </c>
      <c r="AC18" s="38">
        <v>0</v>
      </c>
      <c r="AD18" s="38">
        <v>0</v>
      </c>
      <c r="AE18" s="38">
        <v>7.85</v>
      </c>
      <c r="AF18" s="38">
        <v>81.37</v>
      </c>
      <c r="AG18" s="38">
        <v>2194.5</v>
      </c>
      <c r="AH18" s="38">
        <v>11146.12</v>
      </c>
      <c r="AI18" s="38">
        <v>4.8</v>
      </c>
      <c r="AJ18" s="38">
        <v>24.9</v>
      </c>
      <c r="AK18" s="38">
        <v>17.1</v>
      </c>
      <c r="AL18" s="38">
        <v>119.7</v>
      </c>
      <c r="AM18" s="39">
        <v>23</v>
      </c>
      <c r="AN18" s="38"/>
      <c r="AO18" s="38"/>
      <c r="AP18" s="38">
        <v>10.4</v>
      </c>
      <c r="AQ18" s="38">
        <v>28</v>
      </c>
      <c r="AR18" s="38">
        <v>32.23</v>
      </c>
      <c r="AS18" s="38">
        <v>172.62</v>
      </c>
      <c r="AT18" s="59"/>
      <c r="AU18" s="60">
        <v>0</v>
      </c>
      <c r="AV18" s="60"/>
      <c r="AW18" s="60"/>
      <c r="AX18" s="62"/>
      <c r="AY18" s="60"/>
      <c r="AZ18" s="60"/>
      <c r="BA18" s="60"/>
      <c r="BB18" s="60"/>
      <c r="BC18" s="60"/>
      <c r="BD18" s="60"/>
      <c r="BE18" s="38">
        <v>21</v>
      </c>
      <c r="BF18" s="38">
        <v>133</v>
      </c>
      <c r="BG18" s="38">
        <v>270.55</v>
      </c>
      <c r="BH18" s="38">
        <v>846.84</v>
      </c>
      <c r="BI18" s="39">
        <v>234</v>
      </c>
      <c r="BJ18" s="38">
        <v>0</v>
      </c>
      <c r="BK18" s="38">
        <v>0</v>
      </c>
      <c r="BL18" s="38">
        <v>0</v>
      </c>
      <c r="BM18" s="38">
        <v>0</v>
      </c>
      <c r="BN18" s="38">
        <v>291.55</v>
      </c>
      <c r="BO18" s="38">
        <v>979.84</v>
      </c>
      <c r="BP18" s="38">
        <v>49.0730460000001</v>
      </c>
      <c r="BQ18" s="38">
        <v>572.242553</v>
      </c>
      <c r="BR18" s="38">
        <v>183.595755</v>
      </c>
      <c r="BS18" s="38">
        <v>623.653427</v>
      </c>
      <c r="BT18" s="39">
        <v>216</v>
      </c>
      <c r="BU18" s="38">
        <v>0</v>
      </c>
      <c r="BV18" s="38">
        <v>0</v>
      </c>
      <c r="BW18" s="38">
        <v>0</v>
      </c>
      <c r="BX18" s="38">
        <v>0</v>
      </c>
      <c r="BY18" s="38">
        <v>232.6688010000001</v>
      </c>
      <c r="BZ18" s="38">
        <v>1195.89598</v>
      </c>
      <c r="CA18" s="38"/>
      <c r="CB18" s="38"/>
      <c r="CC18" s="38"/>
      <c r="CD18" s="38"/>
      <c r="CE18" s="39"/>
      <c r="CF18" s="38"/>
      <c r="CG18" s="38"/>
      <c r="CH18" s="38"/>
      <c r="CI18" s="38"/>
      <c r="CJ18" s="38">
        <v>0</v>
      </c>
      <c r="CK18" s="38">
        <v>0</v>
      </c>
      <c r="CL18" s="38"/>
      <c r="CM18" s="38"/>
      <c r="CN18" s="38"/>
      <c r="CO18" s="38"/>
      <c r="CP18" s="39"/>
      <c r="CQ18" s="38"/>
      <c r="CR18" s="38"/>
      <c r="CS18" s="38"/>
      <c r="CT18" s="38"/>
      <c r="CU18" s="38"/>
      <c r="CV18" s="38"/>
      <c r="CW18" s="38">
        <v>26.97</v>
      </c>
      <c r="CX18" s="38">
        <v>179.8903</v>
      </c>
      <c r="CY18" s="38">
        <v>3.26</v>
      </c>
      <c r="CZ18" s="38">
        <v>25.4218</v>
      </c>
      <c r="DA18" s="39">
        <v>87</v>
      </c>
      <c r="DB18" s="38">
        <v>333.17</v>
      </c>
      <c r="DC18" s="38">
        <v>1709.139541</v>
      </c>
      <c r="DD18" s="38">
        <v>3.12</v>
      </c>
      <c r="DE18" s="38">
        <v>12.11</v>
      </c>
      <c r="DF18" s="38">
        <v>366.52000000000004</v>
      </c>
      <c r="DG18" s="38">
        <v>1926.561641</v>
      </c>
      <c r="DH18" s="38">
        <v>14.81</v>
      </c>
      <c r="DI18" s="38">
        <v>90.59</v>
      </c>
      <c r="DJ18" s="38">
        <v>57.92</v>
      </c>
      <c r="DK18" s="38">
        <v>162.26</v>
      </c>
      <c r="DL18" s="39">
        <v>179</v>
      </c>
      <c r="DM18" s="38"/>
      <c r="DN18" s="38"/>
      <c r="DO18" s="38"/>
      <c r="DP18" s="38"/>
      <c r="DQ18" s="38">
        <f t="shared" si="12"/>
        <v>72.73</v>
      </c>
      <c r="DR18" s="38">
        <f t="shared" si="13"/>
        <v>252.85</v>
      </c>
      <c r="DS18" s="38">
        <v>31</v>
      </c>
      <c r="DT18" s="38">
        <v>54</v>
      </c>
      <c r="DU18" s="38">
        <v>28.5726</v>
      </c>
      <c r="DV18" s="38">
        <v>55.746</v>
      </c>
      <c r="DW18" s="39">
        <v>179</v>
      </c>
      <c r="DX18" s="38"/>
      <c r="DY18" s="38"/>
      <c r="DZ18" s="38"/>
      <c r="EA18" s="38"/>
      <c r="EB18" s="38">
        <v>59.5726</v>
      </c>
      <c r="EC18" s="38">
        <v>109.74600000000001</v>
      </c>
      <c r="ED18" s="38">
        <v>4.32</v>
      </c>
      <c r="EE18" s="38">
        <v>15.57</v>
      </c>
      <c r="EF18" s="38">
        <v>0</v>
      </c>
      <c r="EG18" s="38">
        <v>0</v>
      </c>
      <c r="EH18" s="39">
        <v>52</v>
      </c>
      <c r="EI18" s="38">
        <v>0</v>
      </c>
      <c r="EJ18" s="38">
        <v>0</v>
      </c>
      <c r="EK18" s="38">
        <v>0</v>
      </c>
      <c r="EL18" s="38">
        <v>0</v>
      </c>
      <c r="EM18" s="38">
        <v>4.32</v>
      </c>
      <c r="EN18" s="38">
        <v>15.57</v>
      </c>
      <c r="EO18" s="38">
        <v>8.38</v>
      </c>
      <c r="EP18" s="38">
        <v>20.67</v>
      </c>
      <c r="EQ18" s="38">
        <v>28.8</v>
      </c>
      <c r="ER18" s="38">
        <v>70.1</v>
      </c>
      <c r="ES18" s="66">
        <v>27</v>
      </c>
      <c r="ET18" s="38"/>
      <c r="EU18" s="38"/>
      <c r="EV18" s="38"/>
      <c r="EW18" s="38"/>
      <c r="EX18" s="38">
        <v>37.18</v>
      </c>
      <c r="EY18" s="38">
        <v>90.77</v>
      </c>
      <c r="EZ18" s="38"/>
      <c r="FA18" s="38"/>
      <c r="FB18" s="38"/>
      <c r="FC18" s="38"/>
      <c r="FD18" s="39"/>
      <c r="FE18" s="38"/>
      <c r="FF18" s="38"/>
      <c r="FG18" s="38"/>
      <c r="FH18" s="38"/>
      <c r="FI18" s="38"/>
      <c r="FJ18" s="38"/>
      <c r="FK18" s="38">
        <v>535</v>
      </c>
      <c r="FL18" s="38">
        <v>959.28</v>
      </c>
      <c r="FM18" s="38">
        <v>828.45</v>
      </c>
      <c r="FN18" s="38">
        <v>2156.9</v>
      </c>
      <c r="FO18" s="39">
        <v>367</v>
      </c>
      <c r="FP18" s="38">
        <v>155.7</v>
      </c>
      <c r="FQ18" s="38">
        <v>1142.5</v>
      </c>
      <c r="FR18" s="38"/>
      <c r="FS18" s="38"/>
      <c r="FT18" s="38">
        <v>690.7</v>
      </c>
      <c r="FU18" s="38">
        <v>2101.78</v>
      </c>
      <c r="FV18" s="38"/>
      <c r="FW18" s="38"/>
      <c r="FX18" s="38"/>
      <c r="FY18" s="38"/>
      <c r="FZ18" s="39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9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9"/>
      <c r="GW18" s="38"/>
      <c r="GX18" s="38"/>
      <c r="GY18" s="38"/>
      <c r="GZ18" s="38"/>
      <c r="HA18" s="38"/>
      <c r="HB18" s="38"/>
    </row>
    <row r="19" spans="1:210" s="12" customFormat="1" ht="31.5" customHeight="1">
      <c r="A19" s="41" t="s">
        <v>98</v>
      </c>
      <c r="B19" s="38">
        <f t="shared" si="1"/>
        <v>1253.64774</v>
      </c>
      <c r="C19" s="38">
        <f t="shared" si="2"/>
        <v>4255.967667</v>
      </c>
      <c r="D19" s="38">
        <f t="shared" si="3"/>
        <v>3112.6169619999996</v>
      </c>
      <c r="E19" s="38">
        <f t="shared" si="4"/>
        <v>9915.484858</v>
      </c>
      <c r="F19" s="39">
        <f t="shared" si="5"/>
        <v>2485</v>
      </c>
      <c r="G19" s="38">
        <f t="shared" si="6"/>
        <v>728.26</v>
      </c>
      <c r="H19" s="38">
        <f t="shared" si="7"/>
        <v>5632.5164</v>
      </c>
      <c r="I19" s="38">
        <f t="shared" si="8"/>
        <v>963.1399999999999</v>
      </c>
      <c r="J19" s="38">
        <f t="shared" si="9"/>
        <v>1271.12</v>
      </c>
      <c r="K19" s="38">
        <f t="shared" si="10"/>
        <v>6372.244701999997</v>
      </c>
      <c r="L19" s="38">
        <f t="shared" si="11"/>
        <v>19352.238925</v>
      </c>
      <c r="M19" s="38">
        <v>243.16</v>
      </c>
      <c r="N19" s="38">
        <v>1169.1</v>
      </c>
      <c r="O19" s="38">
        <v>1464.04</v>
      </c>
      <c r="P19" s="38">
        <v>4106.5</v>
      </c>
      <c r="Q19" s="39">
        <v>432</v>
      </c>
      <c r="R19" s="38">
        <v>105.13</v>
      </c>
      <c r="S19" s="38">
        <v>504.87</v>
      </c>
      <c r="T19" s="38">
        <v>840.56</v>
      </c>
      <c r="U19" s="38">
        <v>848.25</v>
      </c>
      <c r="V19" s="38">
        <v>3578.83</v>
      </c>
      <c r="W19" s="38">
        <v>6628.72</v>
      </c>
      <c r="X19" s="38">
        <v>15.12</v>
      </c>
      <c r="Y19" s="38">
        <v>54.15</v>
      </c>
      <c r="Z19" s="38">
        <v>132.51</v>
      </c>
      <c r="AA19" s="38">
        <v>589.71</v>
      </c>
      <c r="AB19" s="39">
        <v>44</v>
      </c>
      <c r="AC19" s="38">
        <v>0</v>
      </c>
      <c r="AD19" s="38">
        <v>0</v>
      </c>
      <c r="AE19" s="38">
        <v>7.85</v>
      </c>
      <c r="AF19" s="38">
        <v>10.55</v>
      </c>
      <c r="AG19" s="38">
        <v>155.47</v>
      </c>
      <c r="AH19" s="38">
        <v>654.41</v>
      </c>
      <c r="AI19" s="38">
        <v>68.3</v>
      </c>
      <c r="AJ19" s="38">
        <v>344.4</v>
      </c>
      <c r="AK19" s="38">
        <v>221.3</v>
      </c>
      <c r="AL19" s="38">
        <v>1182</v>
      </c>
      <c r="AM19" s="39">
        <v>303</v>
      </c>
      <c r="AN19" s="38"/>
      <c r="AO19" s="38"/>
      <c r="AP19" s="38">
        <v>109.3</v>
      </c>
      <c r="AQ19" s="38">
        <v>395.5</v>
      </c>
      <c r="AR19" s="38">
        <v>398.92</v>
      </c>
      <c r="AS19" s="38">
        <v>1921.79</v>
      </c>
      <c r="AT19" s="59">
        <v>192.61</v>
      </c>
      <c r="AU19" s="60">
        <v>381.53</v>
      </c>
      <c r="AV19" s="60"/>
      <c r="AW19" s="60"/>
      <c r="AX19" s="62">
        <v>315</v>
      </c>
      <c r="AY19" s="60"/>
      <c r="AZ19" s="60"/>
      <c r="BA19" s="60"/>
      <c r="BB19" s="60"/>
      <c r="BC19" s="60">
        <v>192.61</v>
      </c>
      <c r="BD19" s="60">
        <v>381.53</v>
      </c>
      <c r="BE19" s="38">
        <v>18</v>
      </c>
      <c r="BF19" s="38">
        <v>53</v>
      </c>
      <c r="BG19" s="38">
        <v>32.1</v>
      </c>
      <c r="BH19" s="38">
        <v>115.63</v>
      </c>
      <c r="BI19" s="39">
        <v>134</v>
      </c>
      <c r="BJ19" s="38">
        <v>0</v>
      </c>
      <c r="BK19" s="38">
        <v>0</v>
      </c>
      <c r="BL19" s="38">
        <v>0</v>
      </c>
      <c r="BM19" s="38">
        <v>0</v>
      </c>
      <c r="BN19" s="38">
        <v>50.1</v>
      </c>
      <c r="BO19" s="38">
        <v>168.63</v>
      </c>
      <c r="BP19" s="38">
        <v>95.61774</v>
      </c>
      <c r="BQ19" s="38">
        <v>424.975067</v>
      </c>
      <c r="BR19" s="38">
        <v>436.267362</v>
      </c>
      <c r="BS19" s="38">
        <v>1380.411128</v>
      </c>
      <c r="BT19" s="39">
        <v>283</v>
      </c>
      <c r="BU19" s="38">
        <v>1.1</v>
      </c>
      <c r="BV19" s="38">
        <v>1.4</v>
      </c>
      <c r="BW19" s="38">
        <v>0</v>
      </c>
      <c r="BX19" s="38">
        <v>0</v>
      </c>
      <c r="BY19" s="38">
        <v>532.985102</v>
      </c>
      <c r="BZ19" s="38">
        <v>1806.7861950000001</v>
      </c>
      <c r="CA19" s="38">
        <v>13.69</v>
      </c>
      <c r="CB19" s="38">
        <v>26.63</v>
      </c>
      <c r="CC19" s="38">
        <v>35</v>
      </c>
      <c r="CD19" s="38">
        <v>162.56</v>
      </c>
      <c r="CE19" s="39">
        <v>38</v>
      </c>
      <c r="CF19" s="38"/>
      <c r="CG19" s="38"/>
      <c r="CH19" s="38"/>
      <c r="CI19" s="38"/>
      <c r="CJ19" s="38">
        <v>48.69</v>
      </c>
      <c r="CK19" s="38">
        <v>189.19</v>
      </c>
      <c r="CL19" s="38"/>
      <c r="CM19" s="38"/>
      <c r="CN19" s="38"/>
      <c r="CO19" s="38"/>
      <c r="CP19" s="39"/>
      <c r="CQ19" s="38"/>
      <c r="CR19" s="38"/>
      <c r="CS19" s="38"/>
      <c r="CT19" s="38"/>
      <c r="CU19" s="38"/>
      <c r="CV19" s="38"/>
      <c r="CW19" s="38">
        <v>47.76</v>
      </c>
      <c r="CX19" s="38">
        <v>680.2326</v>
      </c>
      <c r="CY19" s="38">
        <v>25.46</v>
      </c>
      <c r="CZ19" s="38">
        <v>270.30323</v>
      </c>
      <c r="DA19" s="39">
        <v>286</v>
      </c>
      <c r="DB19" s="38">
        <v>499.83</v>
      </c>
      <c r="DC19" s="38">
        <v>1516.4464</v>
      </c>
      <c r="DD19" s="38">
        <v>5.43</v>
      </c>
      <c r="DE19" s="38">
        <v>16.82</v>
      </c>
      <c r="DF19" s="38">
        <v>578.4799999999999</v>
      </c>
      <c r="DG19" s="38">
        <v>2483.8022300000002</v>
      </c>
      <c r="DH19" s="38">
        <v>3.99</v>
      </c>
      <c r="DI19" s="38">
        <v>30.23</v>
      </c>
      <c r="DJ19" s="38">
        <v>28.99</v>
      </c>
      <c r="DK19" s="38">
        <v>74.16</v>
      </c>
      <c r="DL19" s="39">
        <v>53</v>
      </c>
      <c r="DM19" s="38"/>
      <c r="DN19" s="38"/>
      <c r="DO19" s="38"/>
      <c r="DP19" s="38"/>
      <c r="DQ19" s="38">
        <f t="shared" si="12"/>
        <v>32.98</v>
      </c>
      <c r="DR19" s="38">
        <f t="shared" si="13"/>
        <v>104.39</v>
      </c>
      <c r="DS19" s="38">
        <v>67</v>
      </c>
      <c r="DT19" s="38">
        <v>90</v>
      </c>
      <c r="DU19" s="38">
        <v>111.5796</v>
      </c>
      <c r="DV19" s="38">
        <v>292.27049999999997</v>
      </c>
      <c r="DW19" s="39">
        <v>234</v>
      </c>
      <c r="DX19" s="38"/>
      <c r="DY19" s="38"/>
      <c r="DZ19" s="38"/>
      <c r="EA19" s="38"/>
      <c r="EB19" s="38">
        <v>178.5796</v>
      </c>
      <c r="EC19" s="38">
        <v>382.27049999999997</v>
      </c>
      <c r="ED19" s="38"/>
      <c r="EE19" s="38"/>
      <c r="EF19" s="38"/>
      <c r="EG19" s="38"/>
      <c r="EH19" s="39"/>
      <c r="EI19" s="38"/>
      <c r="EJ19" s="38"/>
      <c r="EK19" s="38"/>
      <c r="EL19" s="38"/>
      <c r="EM19" s="38"/>
      <c r="EN19" s="38"/>
      <c r="EO19" s="38">
        <v>9.4</v>
      </c>
      <c r="EP19" s="38">
        <v>40.07</v>
      </c>
      <c r="EQ19" s="38">
        <v>14</v>
      </c>
      <c r="ER19" s="38">
        <v>19.2</v>
      </c>
      <c r="ES19" s="39">
        <v>32</v>
      </c>
      <c r="ET19" s="38"/>
      <c r="EU19" s="38"/>
      <c r="EV19" s="38"/>
      <c r="EW19" s="38"/>
      <c r="EX19" s="38">
        <v>23.4</v>
      </c>
      <c r="EY19" s="38">
        <v>59.27</v>
      </c>
      <c r="EZ19" s="38"/>
      <c r="FA19" s="38"/>
      <c r="FB19" s="38"/>
      <c r="FC19" s="38"/>
      <c r="FD19" s="39"/>
      <c r="FE19" s="38"/>
      <c r="FF19" s="38"/>
      <c r="FG19" s="38"/>
      <c r="FH19" s="38"/>
      <c r="FI19" s="38"/>
      <c r="FJ19" s="38"/>
      <c r="FK19" s="38">
        <v>479</v>
      </c>
      <c r="FL19" s="38">
        <v>961.65</v>
      </c>
      <c r="FM19" s="38">
        <v>611.37</v>
      </c>
      <c r="FN19" s="38">
        <v>1722.74</v>
      </c>
      <c r="FO19" s="39">
        <v>331</v>
      </c>
      <c r="FP19" s="38">
        <v>122.2</v>
      </c>
      <c r="FQ19" s="38">
        <v>3609.8</v>
      </c>
      <c r="FR19" s="38"/>
      <c r="FS19" s="38"/>
      <c r="FT19" s="38">
        <v>601.2</v>
      </c>
      <c r="FU19" s="38">
        <v>4571.45</v>
      </c>
      <c r="FV19" s="38"/>
      <c r="FW19" s="38"/>
      <c r="FX19" s="38"/>
      <c r="FY19" s="38"/>
      <c r="FZ19" s="39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9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9"/>
      <c r="GW19" s="38"/>
      <c r="GX19" s="38"/>
      <c r="GY19" s="38"/>
      <c r="GZ19" s="38"/>
      <c r="HA19" s="38"/>
      <c r="HB19" s="38"/>
    </row>
    <row r="20" spans="1:210" ht="31.5" customHeight="1">
      <c r="A20" s="40" t="s">
        <v>99</v>
      </c>
      <c r="B20" s="38">
        <f t="shared" si="1"/>
        <v>474.545935</v>
      </c>
      <c r="C20" s="38">
        <f t="shared" si="2"/>
        <v>1747.562881</v>
      </c>
      <c r="D20" s="38" t="e">
        <f t="shared" si="3"/>
        <v>#VALUE!</v>
      </c>
      <c r="E20" s="38">
        <f t="shared" si="4"/>
        <v>4074.12974</v>
      </c>
      <c r="F20" s="39">
        <f t="shared" si="5"/>
        <v>1237</v>
      </c>
      <c r="G20" s="38">
        <f t="shared" si="6"/>
        <v>266.40999999999997</v>
      </c>
      <c r="H20" s="38">
        <f t="shared" si="7"/>
        <v>1580.1835999999998</v>
      </c>
      <c r="I20" s="38">
        <f t="shared" si="8"/>
        <v>242.67000000000002</v>
      </c>
      <c r="J20" s="38">
        <f t="shared" si="9"/>
        <v>406.063</v>
      </c>
      <c r="K20" s="38">
        <f t="shared" si="10"/>
        <v>2863.2116050000004</v>
      </c>
      <c r="L20" s="38">
        <f t="shared" si="11"/>
        <v>7807.919220999999</v>
      </c>
      <c r="M20" s="38">
        <v>190.75</v>
      </c>
      <c r="N20" s="38">
        <v>788.2</v>
      </c>
      <c r="O20" s="38">
        <v>915.87</v>
      </c>
      <c r="P20" s="38">
        <v>2542.32</v>
      </c>
      <c r="Q20" s="39">
        <v>361</v>
      </c>
      <c r="R20" s="38">
        <v>24.85</v>
      </c>
      <c r="S20" s="38">
        <v>192.05</v>
      </c>
      <c r="T20" s="38">
        <v>199.61</v>
      </c>
      <c r="U20" s="38">
        <v>207.08</v>
      </c>
      <c r="V20" s="38">
        <v>1928.53</v>
      </c>
      <c r="W20" s="38">
        <v>3729.65</v>
      </c>
      <c r="X20" s="38">
        <v>18.32</v>
      </c>
      <c r="Y20" s="38">
        <v>63.15</v>
      </c>
      <c r="Z20" s="38">
        <v>208.39</v>
      </c>
      <c r="AA20" s="38">
        <v>924.37</v>
      </c>
      <c r="AB20" s="39">
        <v>89</v>
      </c>
      <c r="AC20" s="38">
        <v>0</v>
      </c>
      <c r="AD20" s="38">
        <v>0</v>
      </c>
      <c r="AE20" s="38">
        <v>0</v>
      </c>
      <c r="AF20" s="38">
        <v>0</v>
      </c>
      <c r="AG20" s="38">
        <v>226.71</v>
      </c>
      <c r="AH20" s="38">
        <v>987.52</v>
      </c>
      <c r="AI20" s="38">
        <v>33</v>
      </c>
      <c r="AJ20" s="38">
        <v>118.9</v>
      </c>
      <c r="AK20" s="38">
        <v>29.7</v>
      </c>
      <c r="AL20" s="38">
        <v>188.6</v>
      </c>
      <c r="AM20" s="39">
        <v>147</v>
      </c>
      <c r="AN20" s="38"/>
      <c r="AO20" s="38"/>
      <c r="AP20" s="38">
        <v>41.1</v>
      </c>
      <c r="AQ20" s="38">
        <v>133.4</v>
      </c>
      <c r="AR20" s="38">
        <v>103.78</v>
      </c>
      <c r="AS20" s="38">
        <v>440.88</v>
      </c>
      <c r="AT20" s="59">
        <v>164.42</v>
      </c>
      <c r="AU20" s="60">
        <v>290.74</v>
      </c>
      <c r="AV20" s="60"/>
      <c r="AW20" s="60"/>
      <c r="AX20" s="62">
        <v>243</v>
      </c>
      <c r="AY20" s="60"/>
      <c r="AZ20" s="60"/>
      <c r="BA20" s="60"/>
      <c r="BB20" s="60"/>
      <c r="BC20" s="60">
        <v>164.42</v>
      </c>
      <c r="BD20" s="60">
        <v>290.74</v>
      </c>
      <c r="BE20" s="38">
        <v>13.2</v>
      </c>
      <c r="BF20" s="38">
        <v>38.5</v>
      </c>
      <c r="BG20" s="38">
        <v>31.76</v>
      </c>
      <c r="BH20" s="38">
        <v>80.24</v>
      </c>
      <c r="BI20" s="39">
        <v>108</v>
      </c>
      <c r="BJ20" s="38">
        <v>0</v>
      </c>
      <c r="BK20" s="38">
        <v>0</v>
      </c>
      <c r="BL20" s="38">
        <v>0</v>
      </c>
      <c r="BM20" s="38">
        <v>0</v>
      </c>
      <c r="BN20" s="38">
        <v>44.96</v>
      </c>
      <c r="BO20" s="38">
        <v>118.74</v>
      </c>
      <c r="BP20" s="38">
        <v>31.345935</v>
      </c>
      <c r="BQ20" s="38">
        <v>209.803281</v>
      </c>
      <c r="BR20" s="38">
        <v>88.35567</v>
      </c>
      <c r="BS20" s="38">
        <v>302.09554</v>
      </c>
      <c r="BT20" s="39">
        <v>195</v>
      </c>
      <c r="BU20" s="38">
        <v>0</v>
      </c>
      <c r="BV20" s="38">
        <v>0</v>
      </c>
      <c r="BW20" s="38">
        <v>0</v>
      </c>
      <c r="BX20" s="38">
        <v>0</v>
      </c>
      <c r="BY20" s="38">
        <v>119.701605</v>
      </c>
      <c r="BZ20" s="38">
        <v>511.898821</v>
      </c>
      <c r="CA20" s="38"/>
      <c r="CB20" s="38"/>
      <c r="CC20" s="38"/>
      <c r="CD20" s="38"/>
      <c r="CE20" s="39"/>
      <c r="CF20" s="38"/>
      <c r="CG20" s="38"/>
      <c r="CH20" s="38"/>
      <c r="CI20" s="38"/>
      <c r="CJ20" s="38">
        <v>0</v>
      </c>
      <c r="CK20" s="38">
        <v>0</v>
      </c>
      <c r="CL20" s="38"/>
      <c r="CM20" s="38"/>
      <c r="CN20" s="38"/>
      <c r="CO20" s="38"/>
      <c r="CP20" s="39"/>
      <c r="CQ20" s="38"/>
      <c r="CR20" s="38"/>
      <c r="CS20" s="38"/>
      <c r="CT20" s="38"/>
      <c r="CU20" s="38"/>
      <c r="CV20" s="38"/>
      <c r="CW20" s="38">
        <v>23.51</v>
      </c>
      <c r="CX20" s="38">
        <v>238.2696</v>
      </c>
      <c r="CY20" s="38">
        <v>8.08</v>
      </c>
      <c r="CZ20" s="38">
        <v>36.5042</v>
      </c>
      <c r="DA20" s="39">
        <v>94</v>
      </c>
      <c r="DB20" s="38">
        <v>163.56</v>
      </c>
      <c r="DC20" s="38">
        <v>840.8335999999999</v>
      </c>
      <c r="DD20" s="38">
        <v>1.96</v>
      </c>
      <c r="DE20" s="38">
        <v>65.583</v>
      </c>
      <c r="DF20" s="38">
        <v>197.11</v>
      </c>
      <c r="DG20" s="38">
        <v>1181.1904</v>
      </c>
      <c r="DH20" s="38"/>
      <c r="DI20" s="38"/>
      <c r="DJ20" s="38"/>
      <c r="DK20" s="38"/>
      <c r="DL20" s="39"/>
      <c r="DM20" s="38"/>
      <c r="DN20" s="38"/>
      <c r="DO20" s="38"/>
      <c r="DP20" s="38"/>
      <c r="DQ20" s="38">
        <f t="shared" si="12"/>
        <v>0</v>
      </c>
      <c r="DR20" s="38">
        <f t="shared" si="13"/>
        <v>0</v>
      </c>
      <c r="DS20" s="38"/>
      <c r="DT20" s="38"/>
      <c r="DU20" s="38"/>
      <c r="DV20" s="38"/>
      <c r="DW20" s="39"/>
      <c r="DX20" s="38"/>
      <c r="DY20" s="38"/>
      <c r="DZ20" s="38"/>
      <c r="EA20" s="38"/>
      <c r="EB20" s="38">
        <v>0</v>
      </c>
      <c r="EC20" s="38">
        <v>0</v>
      </c>
      <c r="ED20" s="38"/>
      <c r="EE20" s="38"/>
      <c r="EF20" s="38"/>
      <c r="EG20" s="38"/>
      <c r="EH20" s="39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9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9"/>
      <c r="FE20" s="38"/>
      <c r="FF20" s="38"/>
      <c r="FG20" s="38"/>
      <c r="FH20" s="38"/>
      <c r="FI20" s="38"/>
      <c r="FJ20" s="38"/>
      <c r="FK20" s="38"/>
      <c r="FL20" s="38">
        <v>0</v>
      </c>
      <c r="FM20" s="38" t="s">
        <v>44</v>
      </c>
      <c r="FN20" s="38">
        <v>0</v>
      </c>
      <c r="FO20" s="39"/>
      <c r="FP20" s="38">
        <v>78</v>
      </c>
      <c r="FQ20" s="38">
        <v>547.3</v>
      </c>
      <c r="FR20" s="38"/>
      <c r="FS20" s="38"/>
      <c r="FT20" s="38">
        <v>78</v>
      </c>
      <c r="FU20" s="38">
        <v>547.3</v>
      </c>
      <c r="FV20" s="38"/>
      <c r="FW20" s="38"/>
      <c r="FX20" s="38"/>
      <c r="FY20" s="38"/>
      <c r="FZ20" s="39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9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9"/>
      <c r="GW20" s="38"/>
      <c r="GX20" s="38"/>
      <c r="GY20" s="38"/>
      <c r="GZ20" s="38"/>
      <c r="HA20" s="38"/>
      <c r="HB20" s="38"/>
    </row>
    <row r="21" spans="1:210" ht="31.5" customHeight="1">
      <c r="A21" s="40" t="s">
        <v>100</v>
      </c>
      <c r="B21" s="38">
        <f t="shared" si="1"/>
        <v>212.88</v>
      </c>
      <c r="C21" s="38">
        <f t="shared" si="2"/>
        <v>884.4435</v>
      </c>
      <c r="D21" s="38">
        <f t="shared" si="3"/>
        <v>997.58</v>
      </c>
      <c r="E21" s="38">
        <f t="shared" si="4"/>
        <v>3204.3925000000004</v>
      </c>
      <c r="F21" s="39">
        <f t="shared" si="5"/>
        <v>440</v>
      </c>
      <c r="G21" s="38">
        <f t="shared" si="6"/>
        <v>390.46</v>
      </c>
      <c r="H21" s="38">
        <f t="shared" si="7"/>
        <v>2938.2025999999996</v>
      </c>
      <c r="I21" s="38">
        <f t="shared" si="8"/>
        <v>19.549999999999997</v>
      </c>
      <c r="J21" s="38">
        <f t="shared" si="9"/>
        <v>68.2469</v>
      </c>
      <c r="K21" s="38">
        <f t="shared" si="10"/>
        <v>1955.8200000000002</v>
      </c>
      <c r="L21" s="38">
        <f t="shared" si="11"/>
        <v>7095.2855</v>
      </c>
      <c r="M21" s="38">
        <v>119.3</v>
      </c>
      <c r="N21" s="38">
        <v>454.65</v>
      </c>
      <c r="O21" s="38">
        <v>627.1</v>
      </c>
      <c r="P21" s="38">
        <v>1719.37</v>
      </c>
      <c r="Q21" s="39">
        <v>143</v>
      </c>
      <c r="R21" s="38">
        <v>84.67</v>
      </c>
      <c r="S21" s="38">
        <v>241.72</v>
      </c>
      <c r="T21" s="38">
        <v>4.14</v>
      </c>
      <c r="U21" s="38">
        <v>9.02</v>
      </c>
      <c r="V21" s="38">
        <v>1170.56</v>
      </c>
      <c r="W21" s="38">
        <v>2424.76</v>
      </c>
      <c r="X21" s="38">
        <v>39.17</v>
      </c>
      <c r="Y21" s="38">
        <v>122.11</v>
      </c>
      <c r="Z21" s="38">
        <v>370.32</v>
      </c>
      <c r="AA21" s="38">
        <v>1483.93</v>
      </c>
      <c r="AB21" s="39">
        <v>78</v>
      </c>
      <c r="AC21" s="38">
        <v>0</v>
      </c>
      <c r="AD21" s="38">
        <v>0</v>
      </c>
      <c r="AE21" s="38">
        <v>7.89</v>
      </c>
      <c r="AF21" s="38">
        <v>10.96</v>
      </c>
      <c r="AG21" s="38">
        <v>417.38</v>
      </c>
      <c r="AH21" s="38">
        <v>1617</v>
      </c>
      <c r="AI21" s="38"/>
      <c r="AJ21" s="38"/>
      <c r="AK21" s="38"/>
      <c r="AL21" s="38"/>
      <c r="AM21" s="39"/>
      <c r="AN21" s="38"/>
      <c r="AO21" s="38"/>
      <c r="AP21" s="38"/>
      <c r="AQ21" s="38"/>
      <c r="AR21" s="38"/>
      <c r="AS21" s="38"/>
      <c r="AT21" s="59"/>
      <c r="AU21" s="60">
        <v>0</v>
      </c>
      <c r="AV21" s="60"/>
      <c r="AW21" s="60"/>
      <c r="AX21" s="62"/>
      <c r="AY21" s="60"/>
      <c r="AZ21" s="60"/>
      <c r="BA21" s="60"/>
      <c r="BB21" s="60"/>
      <c r="BC21" s="60"/>
      <c r="BD21" s="60"/>
      <c r="BE21" s="38">
        <v>0</v>
      </c>
      <c r="BF21" s="38">
        <v>0</v>
      </c>
      <c r="BG21" s="38">
        <v>0</v>
      </c>
      <c r="BH21" s="38">
        <v>0</v>
      </c>
      <c r="BI21" s="39">
        <v>0</v>
      </c>
      <c r="BJ21" s="38">
        <v>0</v>
      </c>
      <c r="BK21" s="38">
        <v>0</v>
      </c>
      <c r="BL21" s="38">
        <v>0</v>
      </c>
      <c r="BM21" s="38">
        <v>0</v>
      </c>
      <c r="BN21" s="38">
        <v>0</v>
      </c>
      <c r="BO21" s="38">
        <v>0</v>
      </c>
      <c r="BP21" s="38"/>
      <c r="BQ21" s="38"/>
      <c r="BR21" s="38"/>
      <c r="BS21" s="38"/>
      <c r="BT21" s="39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9"/>
      <c r="CF21" s="38"/>
      <c r="CG21" s="38"/>
      <c r="CH21" s="38"/>
      <c r="CI21" s="38"/>
      <c r="CJ21" s="38">
        <v>0</v>
      </c>
      <c r="CK21" s="38">
        <v>0</v>
      </c>
      <c r="CL21" s="38"/>
      <c r="CM21" s="38"/>
      <c r="CN21" s="38"/>
      <c r="CO21" s="38"/>
      <c r="CP21" s="39"/>
      <c r="CQ21" s="38"/>
      <c r="CR21" s="38"/>
      <c r="CS21" s="38"/>
      <c r="CT21" s="38"/>
      <c r="CU21" s="38"/>
      <c r="CV21" s="38"/>
      <c r="CW21" s="38">
        <v>54.41</v>
      </c>
      <c r="CX21" s="38">
        <v>307.6835</v>
      </c>
      <c r="CY21" s="38">
        <v>0.16</v>
      </c>
      <c r="CZ21" s="38">
        <v>1.0925</v>
      </c>
      <c r="DA21" s="39">
        <v>219</v>
      </c>
      <c r="DB21" s="38">
        <v>152.29</v>
      </c>
      <c r="DC21" s="38">
        <v>1992.7826</v>
      </c>
      <c r="DD21" s="38">
        <v>7.52</v>
      </c>
      <c r="DE21" s="38">
        <v>48.2669</v>
      </c>
      <c r="DF21" s="38">
        <v>214.38</v>
      </c>
      <c r="DG21" s="38">
        <v>2349.8255</v>
      </c>
      <c r="DH21" s="38"/>
      <c r="DI21" s="38"/>
      <c r="DJ21" s="38"/>
      <c r="DK21" s="38"/>
      <c r="DL21" s="39"/>
      <c r="DM21" s="38"/>
      <c r="DN21" s="38"/>
      <c r="DO21" s="38"/>
      <c r="DP21" s="38"/>
      <c r="DQ21" s="38">
        <f t="shared" si="12"/>
        <v>0</v>
      </c>
      <c r="DR21" s="38">
        <f t="shared" si="13"/>
        <v>0</v>
      </c>
      <c r="DS21" s="38"/>
      <c r="DT21" s="38"/>
      <c r="DU21" s="38"/>
      <c r="DV21" s="38"/>
      <c r="DW21" s="39"/>
      <c r="DX21" s="38"/>
      <c r="DY21" s="38"/>
      <c r="DZ21" s="38"/>
      <c r="EA21" s="38"/>
      <c r="EB21" s="38">
        <v>0</v>
      </c>
      <c r="EC21" s="38">
        <v>0</v>
      </c>
      <c r="ED21" s="38"/>
      <c r="EE21" s="38"/>
      <c r="EF21" s="38"/>
      <c r="EG21" s="38"/>
      <c r="EH21" s="39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9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9"/>
      <c r="FE21" s="38"/>
      <c r="FF21" s="38"/>
      <c r="FG21" s="38"/>
      <c r="FH21" s="38"/>
      <c r="FI21" s="38"/>
      <c r="FJ21" s="38"/>
      <c r="FK21" s="38"/>
      <c r="FL21" s="38">
        <v>0</v>
      </c>
      <c r="FM21" s="38"/>
      <c r="FN21" s="38">
        <v>0</v>
      </c>
      <c r="FO21" s="39"/>
      <c r="FP21" s="38">
        <v>153.5</v>
      </c>
      <c r="FQ21" s="38">
        <v>703.7</v>
      </c>
      <c r="FR21" s="38"/>
      <c r="FS21" s="38"/>
      <c r="FT21" s="38">
        <v>153.5</v>
      </c>
      <c r="FU21" s="38">
        <v>703.7</v>
      </c>
      <c r="FV21" s="38"/>
      <c r="FW21" s="38"/>
      <c r="FX21" s="38"/>
      <c r="FY21" s="38"/>
      <c r="FZ21" s="39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9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9"/>
      <c r="GW21" s="38"/>
      <c r="GX21" s="38"/>
      <c r="GY21" s="38"/>
      <c r="GZ21" s="38"/>
      <c r="HA21" s="38"/>
      <c r="HB21" s="38"/>
    </row>
    <row r="22" spans="1:210" ht="31.5" customHeight="1">
      <c r="A22" s="40" t="s">
        <v>101</v>
      </c>
      <c r="B22" s="38">
        <f t="shared" si="1"/>
        <v>202.17000000000002</v>
      </c>
      <c r="C22" s="38">
        <f t="shared" si="2"/>
        <v>848.2243</v>
      </c>
      <c r="D22" s="38">
        <f t="shared" si="3"/>
        <v>781.67</v>
      </c>
      <c r="E22" s="38">
        <f t="shared" si="4"/>
        <v>3601.698</v>
      </c>
      <c r="F22" s="39">
        <f t="shared" si="5"/>
        <v>387</v>
      </c>
      <c r="G22" s="38">
        <f t="shared" si="6"/>
        <v>172.23000000000002</v>
      </c>
      <c r="H22" s="38">
        <f t="shared" si="7"/>
        <v>1367.18296</v>
      </c>
      <c r="I22" s="38">
        <f t="shared" si="8"/>
        <v>25.05</v>
      </c>
      <c r="J22" s="38">
        <f t="shared" si="9"/>
        <v>60.1396</v>
      </c>
      <c r="K22" s="38">
        <f t="shared" si="10"/>
        <v>1646.99</v>
      </c>
      <c r="L22" s="38">
        <f t="shared" si="11"/>
        <v>5877.24486</v>
      </c>
      <c r="M22" s="38">
        <v>136.65</v>
      </c>
      <c r="N22" s="38">
        <v>602.52</v>
      </c>
      <c r="O22" s="38">
        <v>402.09</v>
      </c>
      <c r="P22" s="38">
        <v>1438.56</v>
      </c>
      <c r="Q22" s="39">
        <v>182</v>
      </c>
      <c r="R22" s="38">
        <v>23.37</v>
      </c>
      <c r="S22" s="38">
        <v>102.33</v>
      </c>
      <c r="T22" s="38">
        <v>19.73</v>
      </c>
      <c r="U22" s="38">
        <v>36.5</v>
      </c>
      <c r="V22" s="38">
        <v>1047.71</v>
      </c>
      <c r="W22" s="38">
        <v>2179.91</v>
      </c>
      <c r="X22" s="38">
        <v>47</v>
      </c>
      <c r="Y22" s="38">
        <v>144.75</v>
      </c>
      <c r="Z22" s="38">
        <v>379.58</v>
      </c>
      <c r="AA22" s="38">
        <v>2157.95</v>
      </c>
      <c r="AB22" s="39">
        <v>203</v>
      </c>
      <c r="AC22" s="38">
        <v>0</v>
      </c>
      <c r="AD22" s="38">
        <v>0</v>
      </c>
      <c r="AE22" s="38">
        <v>4.93</v>
      </c>
      <c r="AF22" s="38">
        <v>20.64</v>
      </c>
      <c r="AG22" s="38">
        <v>431.51</v>
      </c>
      <c r="AH22" s="38">
        <v>2323.34</v>
      </c>
      <c r="AI22" s="38"/>
      <c r="AJ22" s="38"/>
      <c r="AK22" s="38"/>
      <c r="AL22" s="38"/>
      <c r="AM22" s="39"/>
      <c r="AN22" s="38"/>
      <c r="AO22" s="38"/>
      <c r="AP22" s="38"/>
      <c r="AQ22" s="38"/>
      <c r="AR22" s="38"/>
      <c r="AS22" s="38"/>
      <c r="AT22" s="59"/>
      <c r="AU22" s="60">
        <v>0</v>
      </c>
      <c r="AV22" s="60"/>
      <c r="AW22" s="60"/>
      <c r="AX22" s="62"/>
      <c r="AY22" s="60"/>
      <c r="AZ22" s="60"/>
      <c r="BA22" s="60"/>
      <c r="BB22" s="60"/>
      <c r="BC22" s="60"/>
      <c r="BD22" s="60"/>
      <c r="BE22" s="38">
        <v>0</v>
      </c>
      <c r="BF22" s="38">
        <v>0</v>
      </c>
      <c r="BG22" s="38">
        <v>0</v>
      </c>
      <c r="BH22" s="38">
        <v>0</v>
      </c>
      <c r="BI22" s="39">
        <v>0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/>
      <c r="BQ22" s="38"/>
      <c r="BR22" s="38"/>
      <c r="BS22" s="38"/>
      <c r="BT22" s="39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9"/>
      <c r="CF22" s="38"/>
      <c r="CG22" s="38"/>
      <c r="CH22" s="38"/>
      <c r="CI22" s="38"/>
      <c r="CJ22" s="38">
        <v>0</v>
      </c>
      <c r="CK22" s="38">
        <v>0</v>
      </c>
      <c r="CL22" s="38"/>
      <c r="CM22" s="38"/>
      <c r="CN22" s="38"/>
      <c r="CO22" s="38"/>
      <c r="CP22" s="39"/>
      <c r="CQ22" s="38"/>
      <c r="CR22" s="38"/>
      <c r="CS22" s="38"/>
      <c r="CT22" s="38"/>
      <c r="CU22" s="38"/>
      <c r="CV22" s="38"/>
      <c r="CW22" s="38">
        <v>18.52</v>
      </c>
      <c r="CX22" s="38">
        <v>100.95429999999999</v>
      </c>
      <c r="CY22" s="38">
        <v>0</v>
      </c>
      <c r="CZ22" s="38">
        <v>5.188</v>
      </c>
      <c r="DA22" s="39">
        <v>2</v>
      </c>
      <c r="DB22" s="38">
        <v>40.86</v>
      </c>
      <c r="DC22" s="38">
        <v>453.07296</v>
      </c>
      <c r="DD22" s="38">
        <v>0.39</v>
      </c>
      <c r="DE22" s="38">
        <v>2.9996</v>
      </c>
      <c r="DF22" s="38">
        <v>59.77</v>
      </c>
      <c r="DG22" s="38">
        <v>562.21486</v>
      </c>
      <c r="DH22" s="38"/>
      <c r="DI22" s="38"/>
      <c r="DJ22" s="38"/>
      <c r="DK22" s="38"/>
      <c r="DL22" s="39"/>
      <c r="DM22" s="38"/>
      <c r="DN22" s="38"/>
      <c r="DO22" s="38"/>
      <c r="DP22" s="38"/>
      <c r="DQ22" s="38">
        <f t="shared" si="12"/>
        <v>0</v>
      </c>
      <c r="DR22" s="38">
        <f t="shared" si="13"/>
        <v>0</v>
      </c>
      <c r="DS22" s="38"/>
      <c r="DT22" s="38"/>
      <c r="DU22" s="38"/>
      <c r="DV22" s="38"/>
      <c r="DW22" s="39"/>
      <c r="DX22" s="38"/>
      <c r="DY22" s="38"/>
      <c r="DZ22" s="38"/>
      <c r="EA22" s="38"/>
      <c r="EB22" s="38">
        <v>0</v>
      </c>
      <c r="EC22" s="38">
        <v>0</v>
      </c>
      <c r="ED22" s="38"/>
      <c r="EE22" s="38"/>
      <c r="EF22" s="38"/>
      <c r="EG22" s="38"/>
      <c r="EH22" s="39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9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9"/>
      <c r="FE22" s="38"/>
      <c r="FF22" s="38"/>
      <c r="FG22" s="38"/>
      <c r="FH22" s="38"/>
      <c r="FI22" s="38"/>
      <c r="FJ22" s="38"/>
      <c r="FK22" s="38"/>
      <c r="FL22" s="38">
        <v>0</v>
      </c>
      <c r="FM22" s="38"/>
      <c r="FN22" s="38">
        <v>0</v>
      </c>
      <c r="FO22" s="39"/>
      <c r="FP22" s="38">
        <v>108</v>
      </c>
      <c r="FQ22" s="38">
        <v>811.78</v>
      </c>
      <c r="FR22" s="38"/>
      <c r="FS22" s="38"/>
      <c r="FT22" s="38">
        <v>108</v>
      </c>
      <c r="FU22" s="38">
        <v>811.78</v>
      </c>
      <c r="FV22" s="38"/>
      <c r="FW22" s="38"/>
      <c r="FX22" s="38"/>
      <c r="FY22" s="38"/>
      <c r="FZ22" s="39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9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9"/>
      <c r="GW22" s="38"/>
      <c r="GX22" s="38"/>
      <c r="GY22" s="38"/>
      <c r="GZ22" s="38"/>
      <c r="HA22" s="38"/>
      <c r="HB22" s="38"/>
    </row>
    <row r="23" spans="1:210" ht="31.5" customHeight="1">
      <c r="A23" s="40" t="s">
        <v>102</v>
      </c>
      <c r="B23" s="38">
        <f t="shared" si="1"/>
        <v>356.13000000000005</v>
      </c>
      <c r="C23" s="38">
        <f t="shared" si="2"/>
        <v>1109.16</v>
      </c>
      <c r="D23" s="38">
        <f t="shared" si="3"/>
        <v>1019.9139</v>
      </c>
      <c r="E23" s="38">
        <f t="shared" si="4"/>
        <v>3364.1445</v>
      </c>
      <c r="F23" s="39">
        <f t="shared" si="5"/>
        <v>730</v>
      </c>
      <c r="G23" s="38">
        <f t="shared" si="6"/>
        <v>196.58999999999997</v>
      </c>
      <c r="H23" s="38">
        <f t="shared" si="7"/>
        <v>401.94</v>
      </c>
      <c r="I23" s="38">
        <f t="shared" si="8"/>
        <v>54.29</v>
      </c>
      <c r="J23" s="38">
        <f t="shared" si="9"/>
        <v>170.57</v>
      </c>
      <c r="K23" s="38">
        <f t="shared" si="10"/>
        <v>2080.6839</v>
      </c>
      <c r="L23" s="38">
        <f t="shared" si="11"/>
        <v>5045.8745</v>
      </c>
      <c r="M23" s="38">
        <v>216.82</v>
      </c>
      <c r="N23" s="38">
        <v>670.63</v>
      </c>
      <c r="O23" s="38">
        <v>582.38</v>
      </c>
      <c r="P23" s="38">
        <v>1593.87</v>
      </c>
      <c r="Q23" s="39">
        <v>230</v>
      </c>
      <c r="R23" s="38">
        <v>10.89</v>
      </c>
      <c r="S23" s="38">
        <v>124.55</v>
      </c>
      <c r="T23" s="38">
        <v>22.56</v>
      </c>
      <c r="U23" s="38">
        <v>76.39</v>
      </c>
      <c r="V23" s="38">
        <v>1286.46</v>
      </c>
      <c r="W23" s="38">
        <v>2465.44</v>
      </c>
      <c r="X23" s="38">
        <v>46.78</v>
      </c>
      <c r="Y23" s="38">
        <v>141.96</v>
      </c>
      <c r="Z23" s="38">
        <v>305.67</v>
      </c>
      <c r="AA23" s="38">
        <v>1363.9</v>
      </c>
      <c r="AB23" s="39">
        <v>190</v>
      </c>
      <c r="AC23" s="38">
        <v>0</v>
      </c>
      <c r="AD23" s="38">
        <v>0</v>
      </c>
      <c r="AE23" s="38">
        <v>0.53</v>
      </c>
      <c r="AF23" s="38">
        <v>13.58</v>
      </c>
      <c r="AG23" s="38">
        <v>352.97</v>
      </c>
      <c r="AH23" s="38">
        <v>1519.44</v>
      </c>
      <c r="AI23" s="38">
        <v>11.2</v>
      </c>
      <c r="AJ23" s="38">
        <v>134.6</v>
      </c>
      <c r="AK23" s="38">
        <v>25.6</v>
      </c>
      <c r="AL23" s="38">
        <v>149.6</v>
      </c>
      <c r="AM23" s="39">
        <v>70</v>
      </c>
      <c r="AN23" s="38"/>
      <c r="AO23" s="38"/>
      <c r="AP23" s="38">
        <v>31.2</v>
      </c>
      <c r="AQ23" s="38">
        <v>80.6</v>
      </c>
      <c r="AR23" s="38">
        <v>67.96</v>
      </c>
      <c r="AS23" s="38">
        <v>364.86</v>
      </c>
      <c r="AT23" s="59">
        <v>72.53</v>
      </c>
      <c r="AU23" s="60">
        <v>130.17</v>
      </c>
      <c r="AV23" s="60"/>
      <c r="AW23" s="60"/>
      <c r="AX23" s="62">
        <v>193</v>
      </c>
      <c r="AY23" s="60"/>
      <c r="AZ23" s="60"/>
      <c r="BA23" s="60"/>
      <c r="BB23" s="60"/>
      <c r="BC23" s="60">
        <v>72.53</v>
      </c>
      <c r="BD23" s="60">
        <v>130.17</v>
      </c>
      <c r="BE23" s="38">
        <v>0</v>
      </c>
      <c r="BF23" s="38">
        <v>0</v>
      </c>
      <c r="BG23" s="38">
        <v>0</v>
      </c>
      <c r="BH23" s="38">
        <v>0</v>
      </c>
      <c r="BI23" s="39">
        <v>0</v>
      </c>
      <c r="BJ23" s="38">
        <v>0</v>
      </c>
      <c r="BK23" s="38">
        <v>0</v>
      </c>
      <c r="BL23" s="38">
        <v>0</v>
      </c>
      <c r="BM23" s="38">
        <v>0</v>
      </c>
      <c r="BN23" s="38">
        <v>0</v>
      </c>
      <c r="BO23" s="38">
        <v>0</v>
      </c>
      <c r="BP23" s="38"/>
      <c r="BQ23" s="38"/>
      <c r="BR23" s="38"/>
      <c r="BS23" s="38"/>
      <c r="BT23" s="39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9"/>
      <c r="CF23" s="38"/>
      <c r="CG23" s="38"/>
      <c r="CH23" s="38"/>
      <c r="CI23" s="38"/>
      <c r="CJ23" s="38">
        <v>0</v>
      </c>
      <c r="CK23" s="38">
        <v>0</v>
      </c>
      <c r="CL23" s="38"/>
      <c r="CM23" s="38"/>
      <c r="CN23" s="38"/>
      <c r="CO23" s="38"/>
      <c r="CP23" s="39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9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9"/>
      <c r="DM23" s="38"/>
      <c r="DN23" s="38"/>
      <c r="DO23" s="38"/>
      <c r="DP23" s="38"/>
      <c r="DQ23" s="38"/>
      <c r="DR23" s="38"/>
      <c r="DS23" s="38">
        <v>8.8</v>
      </c>
      <c r="DT23" s="38">
        <v>31.8</v>
      </c>
      <c r="DU23" s="38">
        <v>106.2639</v>
      </c>
      <c r="DV23" s="38">
        <v>256.7745</v>
      </c>
      <c r="DW23" s="39">
        <v>47</v>
      </c>
      <c r="DX23" s="38"/>
      <c r="DY23" s="38"/>
      <c r="DZ23" s="38"/>
      <c r="EA23" s="38"/>
      <c r="EB23" s="38">
        <v>115.0639</v>
      </c>
      <c r="EC23" s="38">
        <v>288.5745</v>
      </c>
      <c r="ED23" s="38"/>
      <c r="EE23" s="38"/>
      <c r="EF23" s="38"/>
      <c r="EG23" s="38"/>
      <c r="EH23" s="39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9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9"/>
      <c r="FE23" s="38"/>
      <c r="FF23" s="38"/>
      <c r="FG23" s="38"/>
      <c r="FH23" s="38"/>
      <c r="FI23" s="38"/>
      <c r="FJ23" s="38"/>
      <c r="FK23" s="38"/>
      <c r="FL23" s="38">
        <v>0</v>
      </c>
      <c r="FM23" s="38"/>
      <c r="FN23" s="38">
        <v>0</v>
      </c>
      <c r="FO23" s="39"/>
      <c r="FP23" s="38">
        <v>185.7</v>
      </c>
      <c r="FQ23" s="38">
        <v>277.39</v>
      </c>
      <c r="FR23" s="38"/>
      <c r="FS23" s="38"/>
      <c r="FT23" s="38">
        <v>185.7</v>
      </c>
      <c r="FU23" s="38">
        <v>277.39</v>
      </c>
      <c r="FV23" s="38"/>
      <c r="FW23" s="38"/>
      <c r="FX23" s="38"/>
      <c r="FY23" s="38"/>
      <c r="FZ23" s="39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9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9"/>
      <c r="GW23" s="38"/>
      <c r="GX23" s="38"/>
      <c r="GY23" s="38"/>
      <c r="GZ23" s="38"/>
      <c r="HA23" s="38"/>
      <c r="HB23" s="38"/>
    </row>
    <row r="24" spans="1:210" s="13" customFormat="1" ht="31.5" customHeight="1">
      <c r="A24" s="42" t="s">
        <v>136</v>
      </c>
      <c r="B24" s="43">
        <f aca="true" t="shared" si="14" ref="B24:W24">SUM(B6:B23)</f>
        <v>16658.119666000002</v>
      </c>
      <c r="C24" s="43">
        <f t="shared" si="14"/>
        <v>63840.260171</v>
      </c>
      <c r="D24" s="43" t="e">
        <f t="shared" si="14"/>
        <v>#VALUE!</v>
      </c>
      <c r="E24" s="43">
        <f t="shared" si="14"/>
        <v>203801.395726</v>
      </c>
      <c r="F24" s="44">
        <f t="shared" si="14"/>
        <v>34068</v>
      </c>
      <c r="G24" s="43">
        <f t="shared" si="14"/>
        <v>15761.412101</v>
      </c>
      <c r="H24" s="43">
        <f t="shared" si="14"/>
        <v>85196.62715000001</v>
      </c>
      <c r="I24" s="43">
        <f t="shared" si="14"/>
        <v>7248.798695</v>
      </c>
      <c r="J24" s="43">
        <f t="shared" si="14"/>
        <v>27807.553023999993</v>
      </c>
      <c r="K24" s="43">
        <f t="shared" si="14"/>
        <v>107840.98850100003</v>
      </c>
      <c r="L24" s="43">
        <f>SUM(L6:L23)</f>
        <v>370264.60727099987</v>
      </c>
      <c r="M24" s="43">
        <f t="shared" si="14"/>
        <v>3954.38</v>
      </c>
      <c r="N24" s="43">
        <f t="shared" si="14"/>
        <v>19599.040000000005</v>
      </c>
      <c r="O24" s="43">
        <f t="shared" si="14"/>
        <v>21918.3</v>
      </c>
      <c r="P24" s="43">
        <f t="shared" si="14"/>
        <v>63255.28</v>
      </c>
      <c r="Q24" s="44">
        <f t="shared" si="14"/>
        <v>6338</v>
      </c>
      <c r="R24" s="43">
        <f t="shared" si="14"/>
        <v>913.6700000000001</v>
      </c>
      <c r="S24" s="43">
        <f t="shared" si="14"/>
        <v>4926.120000000001</v>
      </c>
      <c r="T24" s="43">
        <f t="shared" si="14"/>
        <v>4711.71</v>
      </c>
      <c r="U24" s="43">
        <f t="shared" si="14"/>
        <v>5368.6500000000015</v>
      </c>
      <c r="V24" s="43">
        <f t="shared" si="14"/>
        <v>47142.73999999999</v>
      </c>
      <c r="W24" s="43">
        <f t="shared" si="14"/>
        <v>93149.09</v>
      </c>
      <c r="X24" s="43">
        <f aca="true" t="shared" si="15" ref="X24:AI24">SUM(X6:X23)</f>
        <v>1910</v>
      </c>
      <c r="Y24" s="43">
        <f t="shared" si="15"/>
        <v>6111.849999999999</v>
      </c>
      <c r="Z24" s="43">
        <f t="shared" si="15"/>
        <v>9383.249999999998</v>
      </c>
      <c r="AA24" s="43">
        <f t="shared" si="15"/>
        <v>49067.64</v>
      </c>
      <c r="AB24" s="44">
        <f t="shared" si="15"/>
        <v>4177</v>
      </c>
      <c r="AC24" s="43">
        <f t="shared" si="15"/>
        <v>0</v>
      </c>
      <c r="AD24" s="43">
        <f t="shared" si="15"/>
        <v>0</v>
      </c>
      <c r="AE24" s="43">
        <f t="shared" si="15"/>
        <v>263.9</v>
      </c>
      <c r="AF24" s="43">
        <f t="shared" si="15"/>
        <v>1003.18</v>
      </c>
      <c r="AG24" s="43">
        <f t="shared" si="15"/>
        <v>11557.119999999997</v>
      </c>
      <c r="AH24" s="43">
        <f t="shared" si="15"/>
        <v>56182.66</v>
      </c>
      <c r="AI24" s="43">
        <f t="shared" si="15"/>
        <v>820.2999999999998</v>
      </c>
      <c r="AJ24" s="43">
        <f aca="true" t="shared" si="16" ref="AJ24:BO24">SUM(AJ6:AJ23)</f>
        <v>5677.299999999999</v>
      </c>
      <c r="AK24" s="43">
        <f t="shared" si="16"/>
        <v>4123.700000000001</v>
      </c>
      <c r="AL24" s="43">
        <f t="shared" si="16"/>
        <v>25066.1</v>
      </c>
      <c r="AM24" s="44">
        <f t="shared" si="16"/>
        <v>3616</v>
      </c>
      <c r="AN24" s="43">
        <f t="shared" si="16"/>
        <v>0</v>
      </c>
      <c r="AO24" s="43">
        <f t="shared" si="16"/>
        <v>0</v>
      </c>
      <c r="AP24" s="43">
        <f t="shared" si="16"/>
        <v>1316.5999999999997</v>
      </c>
      <c r="AQ24" s="43">
        <f t="shared" si="16"/>
        <v>4407.7</v>
      </c>
      <c r="AR24" s="43">
        <f t="shared" si="16"/>
        <v>6260.399999999999</v>
      </c>
      <c r="AS24" s="43">
        <f t="shared" si="16"/>
        <v>35151.24</v>
      </c>
      <c r="AT24" s="43">
        <f t="shared" si="16"/>
        <v>1094.292</v>
      </c>
      <c r="AU24" s="43">
        <f t="shared" si="16"/>
        <v>2162.5748</v>
      </c>
      <c r="AV24" s="43">
        <f t="shared" si="16"/>
        <v>4388.29</v>
      </c>
      <c r="AW24" s="43">
        <f t="shared" si="16"/>
        <v>11617.45</v>
      </c>
      <c r="AX24" s="44">
        <f t="shared" si="16"/>
        <v>1584</v>
      </c>
      <c r="AY24" s="43">
        <f t="shared" si="16"/>
        <v>39.9</v>
      </c>
      <c r="AZ24" s="43">
        <f t="shared" si="16"/>
        <v>102.088</v>
      </c>
      <c r="BA24" s="43">
        <f t="shared" si="16"/>
        <v>47.88</v>
      </c>
      <c r="BB24" s="43">
        <f t="shared" si="16"/>
        <v>119.2</v>
      </c>
      <c r="BC24" s="43">
        <f t="shared" si="16"/>
        <v>5570.36</v>
      </c>
      <c r="BD24" s="43">
        <f t="shared" si="16"/>
        <v>14001.334000000003</v>
      </c>
      <c r="BE24" s="43">
        <f t="shared" si="16"/>
        <v>446.7</v>
      </c>
      <c r="BF24" s="43">
        <f t="shared" si="16"/>
        <v>1838.2000000000003</v>
      </c>
      <c r="BG24" s="43">
        <f t="shared" si="16"/>
        <v>2025.06</v>
      </c>
      <c r="BH24" s="43">
        <f t="shared" si="16"/>
        <v>6149.39</v>
      </c>
      <c r="BI24" s="44">
        <f t="shared" si="16"/>
        <v>2747</v>
      </c>
      <c r="BJ24" s="43">
        <f t="shared" si="16"/>
        <v>3.1</v>
      </c>
      <c r="BK24" s="43">
        <f t="shared" si="16"/>
        <v>58.760000000000005</v>
      </c>
      <c r="BL24" s="43">
        <f t="shared" si="16"/>
        <v>197</v>
      </c>
      <c r="BM24" s="43">
        <f t="shared" si="16"/>
        <v>471</v>
      </c>
      <c r="BN24" s="43">
        <f t="shared" si="16"/>
        <v>2671.8599999999997</v>
      </c>
      <c r="BO24" s="43">
        <f t="shared" si="16"/>
        <v>8517.349999999999</v>
      </c>
      <c r="BP24" s="43">
        <f aca="true" t="shared" si="17" ref="BP24:CU24">SUM(BP6:BP23)</f>
        <v>1471.7266410000004</v>
      </c>
      <c r="BQ24" s="43">
        <f t="shared" si="17"/>
        <v>8440.333883000001</v>
      </c>
      <c r="BR24" s="43">
        <f t="shared" si="17"/>
        <v>6112.403406</v>
      </c>
      <c r="BS24" s="43">
        <f t="shared" si="17"/>
        <v>24683.090738000003</v>
      </c>
      <c r="BT24" s="44">
        <f t="shared" si="17"/>
        <v>5045</v>
      </c>
      <c r="BU24" s="43">
        <f t="shared" si="17"/>
        <v>1052.5045009999994</v>
      </c>
      <c r="BV24" s="43">
        <f t="shared" si="17"/>
        <v>4374.439118999999</v>
      </c>
      <c r="BW24" s="43">
        <f t="shared" si="17"/>
        <v>64.02260899999999</v>
      </c>
      <c r="BX24" s="43">
        <f t="shared" si="17"/>
        <v>256.238501</v>
      </c>
      <c r="BY24" s="43">
        <f t="shared" si="17"/>
        <v>8700.657157000001</v>
      </c>
      <c r="BZ24" s="43">
        <f t="shared" si="17"/>
        <v>37754.10224100001</v>
      </c>
      <c r="CA24" s="43">
        <f t="shared" si="17"/>
        <v>92.97</v>
      </c>
      <c r="CB24" s="43">
        <f t="shared" si="17"/>
        <v>231.17</v>
      </c>
      <c r="CC24" s="43">
        <f t="shared" si="17"/>
        <v>567.83</v>
      </c>
      <c r="CD24" s="43">
        <f t="shared" si="17"/>
        <v>1812.1200000000001</v>
      </c>
      <c r="CE24" s="44">
        <f t="shared" si="17"/>
        <v>275</v>
      </c>
      <c r="CF24" s="43">
        <f t="shared" si="17"/>
        <v>0</v>
      </c>
      <c r="CG24" s="43">
        <f t="shared" si="17"/>
        <v>0</v>
      </c>
      <c r="CH24" s="43">
        <f t="shared" si="17"/>
        <v>0</v>
      </c>
      <c r="CI24" s="43">
        <f t="shared" si="17"/>
        <v>0</v>
      </c>
      <c r="CJ24" s="43">
        <f t="shared" si="17"/>
        <v>660.8</v>
      </c>
      <c r="CK24" s="43">
        <f t="shared" si="17"/>
        <v>2043.29</v>
      </c>
      <c r="CL24" s="43">
        <f t="shared" si="17"/>
        <v>182.42999999999998</v>
      </c>
      <c r="CM24" s="43">
        <f t="shared" si="17"/>
        <v>390.17999999999995</v>
      </c>
      <c r="CN24" s="43">
        <f t="shared" si="17"/>
        <v>658.12</v>
      </c>
      <c r="CO24" s="43">
        <f t="shared" si="17"/>
        <v>2200.85</v>
      </c>
      <c r="CP24" s="44">
        <f t="shared" si="17"/>
        <v>406</v>
      </c>
      <c r="CQ24" s="43">
        <f t="shared" si="17"/>
        <v>42.74</v>
      </c>
      <c r="CR24" s="43">
        <f t="shared" si="17"/>
        <v>199.35</v>
      </c>
      <c r="CS24" s="43">
        <f t="shared" si="17"/>
        <v>2.86</v>
      </c>
      <c r="CT24" s="43">
        <f t="shared" si="17"/>
        <v>4.37</v>
      </c>
      <c r="CU24" s="43">
        <f t="shared" si="17"/>
        <v>886.15</v>
      </c>
      <c r="CV24" s="43">
        <f aca="true" t="shared" si="18" ref="CV24:EA24">SUM(CV6:CV23)</f>
        <v>2794.7499999999995</v>
      </c>
      <c r="CW24" s="43">
        <f t="shared" si="18"/>
        <v>606.0299999999999</v>
      </c>
      <c r="CX24" s="43">
        <f t="shared" si="18"/>
        <v>5289.7372430000005</v>
      </c>
      <c r="CY24" s="43">
        <f t="shared" si="18"/>
        <v>204.99000000000004</v>
      </c>
      <c r="CZ24" s="43">
        <f t="shared" si="18"/>
        <v>1221.964984</v>
      </c>
      <c r="DA24" s="44">
        <f t="shared" si="18"/>
        <v>1395</v>
      </c>
      <c r="DB24" s="43">
        <f t="shared" si="18"/>
        <v>6293.000000000001</v>
      </c>
      <c r="DC24" s="43">
        <f t="shared" si="18"/>
        <v>22879.418431000002</v>
      </c>
      <c r="DD24" s="43">
        <f t="shared" si="18"/>
        <v>64.75</v>
      </c>
      <c r="DE24" s="43">
        <f t="shared" si="18"/>
        <v>680.920423</v>
      </c>
      <c r="DF24" s="43">
        <f t="shared" si="18"/>
        <v>7168.7699999999995</v>
      </c>
      <c r="DG24" s="43">
        <f t="shared" si="18"/>
        <v>30072.041081</v>
      </c>
      <c r="DH24" s="43">
        <f t="shared" si="18"/>
        <v>91.23</v>
      </c>
      <c r="DI24" s="43">
        <f t="shared" si="18"/>
        <v>449.24</v>
      </c>
      <c r="DJ24" s="43">
        <f t="shared" si="18"/>
        <v>464.1</v>
      </c>
      <c r="DK24" s="43">
        <f t="shared" si="18"/>
        <v>1453.4</v>
      </c>
      <c r="DL24" s="44">
        <f t="shared" si="18"/>
        <v>785</v>
      </c>
      <c r="DM24" s="43">
        <f t="shared" si="18"/>
        <v>80.59</v>
      </c>
      <c r="DN24" s="43">
        <f t="shared" si="18"/>
        <v>201.15</v>
      </c>
      <c r="DO24" s="43">
        <f t="shared" si="18"/>
        <v>54</v>
      </c>
      <c r="DP24" s="43">
        <f t="shared" si="18"/>
        <v>155.05</v>
      </c>
      <c r="DQ24" s="43">
        <f t="shared" si="18"/>
        <v>689.9200000000001</v>
      </c>
      <c r="DR24" s="43">
        <f t="shared" si="18"/>
        <v>2258.8399999999997</v>
      </c>
      <c r="DS24" s="43">
        <f t="shared" si="18"/>
        <v>569.0999999999999</v>
      </c>
      <c r="DT24" s="43">
        <f t="shared" si="18"/>
        <v>867.5999999999999</v>
      </c>
      <c r="DU24" s="43">
        <f t="shared" si="18"/>
        <v>1439.4159</v>
      </c>
      <c r="DV24" s="43">
        <f t="shared" si="18"/>
        <v>3307.3007999999995</v>
      </c>
      <c r="DW24" s="44">
        <f t="shared" si="18"/>
        <v>1639</v>
      </c>
      <c r="DX24" s="43">
        <f t="shared" si="18"/>
        <v>1007.32</v>
      </c>
      <c r="DY24" s="43">
        <f t="shared" si="18"/>
        <v>17430.78</v>
      </c>
      <c r="DZ24" s="43">
        <f t="shared" si="18"/>
        <v>29.5</v>
      </c>
      <c r="EA24" s="43">
        <f t="shared" si="18"/>
        <v>99.3</v>
      </c>
      <c r="EB24" s="43">
        <f aca="true" t="shared" si="19" ref="EB24:FG24">SUM(EB6:EB23)</f>
        <v>3045.3358999999996</v>
      </c>
      <c r="EC24" s="43">
        <f t="shared" si="19"/>
        <v>21704.980799999994</v>
      </c>
      <c r="ED24" s="43">
        <f t="shared" si="19"/>
        <v>76.60999999999999</v>
      </c>
      <c r="EE24" s="43">
        <f t="shared" si="19"/>
        <v>430.05</v>
      </c>
      <c r="EF24" s="43">
        <f t="shared" si="19"/>
        <v>664.4200000000001</v>
      </c>
      <c r="EG24" s="43">
        <f t="shared" si="19"/>
        <v>1940.42</v>
      </c>
      <c r="EH24" s="44">
        <f t="shared" si="19"/>
        <v>531</v>
      </c>
      <c r="EI24" s="43">
        <f t="shared" si="19"/>
        <v>0</v>
      </c>
      <c r="EJ24" s="43">
        <f t="shared" si="19"/>
        <v>0</v>
      </c>
      <c r="EK24" s="43">
        <f t="shared" si="19"/>
        <v>0.52</v>
      </c>
      <c r="EL24" s="43">
        <f t="shared" si="19"/>
        <v>0.7</v>
      </c>
      <c r="EM24" s="43">
        <f t="shared" si="19"/>
        <v>741.5500000000001</v>
      </c>
      <c r="EN24" s="43">
        <f t="shared" si="19"/>
        <v>2371.17</v>
      </c>
      <c r="EO24" s="43">
        <f t="shared" si="19"/>
        <v>106.69</v>
      </c>
      <c r="EP24" s="43">
        <f t="shared" si="19"/>
        <v>321.39</v>
      </c>
      <c r="EQ24" s="43">
        <f t="shared" si="19"/>
        <v>221.4</v>
      </c>
      <c r="ER24" s="43">
        <f t="shared" si="19"/>
        <v>393.59999999999997</v>
      </c>
      <c r="ES24" s="44">
        <f t="shared" si="19"/>
        <v>248</v>
      </c>
      <c r="ET24" s="43">
        <f t="shared" si="19"/>
        <v>941.81</v>
      </c>
      <c r="EU24" s="43">
        <f t="shared" si="19"/>
        <v>5956.6</v>
      </c>
      <c r="EV24" s="43">
        <f t="shared" si="19"/>
        <v>0</v>
      </c>
      <c r="EW24" s="43">
        <f t="shared" si="19"/>
        <v>0</v>
      </c>
      <c r="EX24" s="43">
        <f t="shared" si="19"/>
        <v>1269.9</v>
      </c>
      <c r="EY24" s="43">
        <f t="shared" si="19"/>
        <v>6671.590000000001</v>
      </c>
      <c r="EZ24" s="43">
        <f t="shared" si="19"/>
        <v>78.75</v>
      </c>
      <c r="FA24" s="43">
        <f t="shared" si="19"/>
        <v>380.25</v>
      </c>
      <c r="FB24" s="43">
        <f t="shared" si="19"/>
        <v>289.75</v>
      </c>
      <c r="FC24" s="43">
        <f t="shared" si="19"/>
        <v>1223.26</v>
      </c>
      <c r="FD24" s="44">
        <f t="shared" si="19"/>
        <v>421</v>
      </c>
      <c r="FE24" s="43">
        <f t="shared" si="19"/>
        <v>160.09</v>
      </c>
      <c r="FF24" s="43">
        <f t="shared" si="19"/>
        <v>552.9</v>
      </c>
      <c r="FG24" s="43">
        <f t="shared" si="19"/>
        <v>468.33</v>
      </c>
      <c r="FH24" s="43">
        <f aca="true" t="shared" si="20" ref="FH24:HB24">SUM(FH6:FH23)</f>
        <v>15202.36</v>
      </c>
      <c r="FI24" s="43">
        <f t="shared" si="20"/>
        <v>996.9200000000001</v>
      </c>
      <c r="FJ24" s="43">
        <f t="shared" si="20"/>
        <v>17358.77</v>
      </c>
      <c r="FK24" s="43">
        <f t="shared" si="20"/>
        <v>4998.7</v>
      </c>
      <c r="FL24" s="43">
        <f t="shared" si="20"/>
        <v>11144.02</v>
      </c>
      <c r="FM24" s="43">
        <f t="shared" si="20"/>
        <v>4163.06</v>
      </c>
      <c r="FN24" s="43">
        <f t="shared" si="20"/>
        <v>10381.38</v>
      </c>
      <c r="FO24" s="44">
        <f t="shared" si="20"/>
        <v>4861</v>
      </c>
      <c r="FP24" s="43">
        <f t="shared" si="20"/>
        <v>4485.69</v>
      </c>
      <c r="FQ24" s="43">
        <f t="shared" si="20"/>
        <v>26166.849999999995</v>
      </c>
      <c r="FR24" s="43">
        <f t="shared" si="20"/>
        <v>19.48</v>
      </c>
      <c r="FS24" s="43">
        <f t="shared" si="20"/>
        <v>27.38</v>
      </c>
      <c r="FT24" s="43">
        <f t="shared" si="20"/>
        <v>9503.870000000003</v>
      </c>
      <c r="FU24" s="43">
        <f t="shared" si="20"/>
        <v>37338.24999999999</v>
      </c>
      <c r="FV24" s="43">
        <f t="shared" si="20"/>
        <v>120.62</v>
      </c>
      <c r="FW24" s="43">
        <f t="shared" si="20"/>
        <v>273.43</v>
      </c>
      <c r="FX24" s="43">
        <f t="shared" si="20"/>
        <v>0</v>
      </c>
      <c r="FY24" s="43">
        <f t="shared" si="20"/>
        <v>0</v>
      </c>
      <c r="FZ24" s="44">
        <f t="shared" si="20"/>
        <v>0</v>
      </c>
      <c r="GA24" s="43">
        <f t="shared" si="20"/>
        <v>0</v>
      </c>
      <c r="GB24" s="43">
        <f t="shared" si="20"/>
        <v>0</v>
      </c>
      <c r="GC24" s="43">
        <f t="shared" si="20"/>
        <v>7.76</v>
      </c>
      <c r="GD24" s="43">
        <f t="shared" si="20"/>
        <v>9.6</v>
      </c>
      <c r="GE24" s="43">
        <f t="shared" si="20"/>
        <v>128.42</v>
      </c>
      <c r="GF24" s="43">
        <f t="shared" si="20"/>
        <v>283.03</v>
      </c>
      <c r="GG24" s="43">
        <f t="shared" si="20"/>
        <v>0</v>
      </c>
      <c r="GH24" s="43">
        <f t="shared" si="20"/>
        <v>0</v>
      </c>
      <c r="GI24" s="43">
        <f t="shared" si="20"/>
        <v>0</v>
      </c>
      <c r="GJ24" s="43">
        <f t="shared" si="20"/>
        <v>0</v>
      </c>
      <c r="GK24" s="44">
        <f t="shared" si="20"/>
        <v>0</v>
      </c>
      <c r="GL24" s="43">
        <f t="shared" si="20"/>
        <v>4.49</v>
      </c>
      <c r="GM24" s="43">
        <f t="shared" si="20"/>
        <v>15.55</v>
      </c>
      <c r="GN24" s="43">
        <f t="shared" si="20"/>
        <v>0</v>
      </c>
      <c r="GO24" s="43">
        <f t="shared" si="20"/>
        <v>1.01</v>
      </c>
      <c r="GP24" s="43">
        <f t="shared" si="20"/>
        <v>4.5</v>
      </c>
      <c r="GQ24" s="43">
        <f t="shared" si="20"/>
        <v>16.56</v>
      </c>
      <c r="GR24" s="43">
        <f t="shared" si="20"/>
        <v>37.591025</v>
      </c>
      <c r="GS24" s="43">
        <f t="shared" si="20"/>
        <v>233.894245</v>
      </c>
      <c r="GT24" s="43">
        <f t="shared" si="20"/>
        <v>67.130733</v>
      </c>
      <c r="GU24" s="43">
        <f t="shared" si="20"/>
        <v>28.149204</v>
      </c>
      <c r="GV24" s="44">
        <f t="shared" si="20"/>
        <v>0</v>
      </c>
      <c r="GW24" s="43">
        <f t="shared" si="20"/>
        <v>736.5076</v>
      </c>
      <c r="GX24" s="43">
        <f t="shared" si="20"/>
        <v>2332.6216</v>
      </c>
      <c r="GY24" s="43">
        <f t="shared" si="20"/>
        <v>0.486086</v>
      </c>
      <c r="GZ24" s="43">
        <f t="shared" si="20"/>
        <v>0.8941</v>
      </c>
      <c r="HA24" s="43">
        <f t="shared" si="20"/>
        <v>841.715444</v>
      </c>
      <c r="HB24" s="43">
        <f t="shared" si="20"/>
        <v>2595.559149</v>
      </c>
    </row>
    <row r="25" spans="1:19" ht="14.25">
      <c r="A25" s="10"/>
      <c r="B25" s="10"/>
      <c r="C25" s="10"/>
      <c r="D25" s="10"/>
      <c r="E25" s="10"/>
      <c r="F25" s="45"/>
      <c r="G25" s="46"/>
      <c r="H25" s="10"/>
      <c r="I25" s="10"/>
      <c r="J25" s="10"/>
      <c r="K25" s="10"/>
      <c r="L25" s="53"/>
      <c r="M25" s="53"/>
      <c r="N25" s="10"/>
      <c r="O25" s="10"/>
      <c r="P25" s="10"/>
      <c r="Q25" s="57"/>
      <c r="R25" s="10"/>
      <c r="S25" s="10"/>
    </row>
    <row r="26" spans="1:19" ht="14.25">
      <c r="A26" s="10"/>
      <c r="B26" s="47"/>
      <c r="C26" s="47"/>
      <c r="D26" s="47"/>
      <c r="E26" s="47"/>
      <c r="F26" s="45"/>
      <c r="G26" s="47"/>
      <c r="H26" s="47"/>
      <c r="I26" s="47"/>
      <c r="J26" s="47"/>
      <c r="K26" s="47"/>
      <c r="L26" s="53"/>
      <c r="M26" s="53"/>
      <c r="N26" s="10"/>
      <c r="O26" s="10"/>
      <c r="P26" s="10"/>
      <c r="Q26" s="57"/>
      <c r="R26" s="10"/>
      <c r="S26" s="10"/>
    </row>
    <row r="27" spans="1:19" ht="14.25">
      <c r="A27" s="10"/>
      <c r="B27" s="10"/>
      <c r="C27" s="10"/>
      <c r="D27" s="10"/>
      <c r="E27" s="10"/>
      <c r="F27" s="45"/>
      <c r="G27" s="46"/>
      <c r="H27" s="10"/>
      <c r="I27" s="10"/>
      <c r="J27" s="10"/>
      <c r="K27" s="10"/>
      <c r="L27" s="53"/>
      <c r="M27" s="53"/>
      <c r="N27" s="10"/>
      <c r="O27" s="10"/>
      <c r="P27" s="10"/>
      <c r="Q27" s="57"/>
      <c r="R27" s="10"/>
      <c r="S27" s="10"/>
    </row>
    <row r="28" spans="1:19" ht="14.25">
      <c r="A28" s="10"/>
      <c r="B28" s="10"/>
      <c r="C28" s="10"/>
      <c r="D28" s="10"/>
      <c r="E28" s="10"/>
      <c r="F28" s="45"/>
      <c r="G28" s="46"/>
      <c r="H28" s="10"/>
      <c r="I28" s="10"/>
      <c r="J28" s="10"/>
      <c r="K28" s="10"/>
      <c r="L28" s="53"/>
      <c r="M28" s="53"/>
      <c r="N28" s="10"/>
      <c r="O28" s="10"/>
      <c r="P28" s="10"/>
      <c r="Q28" s="57"/>
      <c r="R28" s="10"/>
      <c r="S28" s="10"/>
    </row>
    <row r="29" spans="1:19" ht="14.25">
      <c r="A29" s="10"/>
      <c r="B29" s="10"/>
      <c r="C29" s="10"/>
      <c r="D29" s="10"/>
      <c r="E29" s="10"/>
      <c r="F29" s="45"/>
      <c r="G29" s="46"/>
      <c r="H29" s="10"/>
      <c r="I29" s="10"/>
      <c r="J29" s="10"/>
      <c r="K29" s="10"/>
      <c r="L29" s="53"/>
      <c r="M29" s="53"/>
      <c r="N29" s="10"/>
      <c r="O29" s="10"/>
      <c r="P29" s="10"/>
      <c r="Q29" s="57"/>
      <c r="R29" s="10"/>
      <c r="S29" s="10"/>
    </row>
    <row r="30" spans="1:19" ht="14.25">
      <c r="A30" s="10"/>
      <c r="B30" s="10"/>
      <c r="C30" s="10"/>
      <c r="D30" s="10"/>
      <c r="E30" s="10"/>
      <c r="F30" s="45"/>
      <c r="G30" s="46"/>
      <c r="H30" s="10"/>
      <c r="I30" s="10"/>
      <c r="J30" s="10"/>
      <c r="K30" s="10"/>
      <c r="L30" s="53"/>
      <c r="M30" s="53"/>
      <c r="N30" s="10"/>
      <c r="O30" s="10"/>
      <c r="P30" s="10"/>
      <c r="Q30" s="57"/>
      <c r="R30" s="10"/>
      <c r="S30" s="10"/>
    </row>
    <row r="31" spans="1:19" ht="14.25">
      <c r="A31" s="10"/>
      <c r="B31" s="10"/>
      <c r="C31" s="10"/>
      <c r="D31" s="10"/>
      <c r="E31" s="10"/>
      <c r="F31" s="45"/>
      <c r="G31" s="46"/>
      <c r="H31" s="10"/>
      <c r="I31" s="10"/>
      <c r="J31" s="10"/>
      <c r="K31" s="10"/>
      <c r="L31" s="53"/>
      <c r="M31" s="53"/>
      <c r="N31" s="10"/>
      <c r="O31" s="10"/>
      <c r="P31" s="10"/>
      <c r="Q31" s="57"/>
      <c r="R31" s="10"/>
      <c r="S31" s="10"/>
    </row>
    <row r="32" spans="2:9" ht="14.25">
      <c r="B32" s="10"/>
      <c r="C32" s="10"/>
      <c r="D32" s="10"/>
      <c r="E32" s="10"/>
      <c r="F32" s="45"/>
      <c r="G32" s="46"/>
      <c r="H32" s="10"/>
      <c r="I32" s="10"/>
    </row>
    <row r="33" spans="2:9" ht="14.25">
      <c r="B33" s="10"/>
      <c r="C33" s="10"/>
      <c r="D33" s="10"/>
      <c r="E33" s="10"/>
      <c r="F33" s="45"/>
      <c r="G33" s="46"/>
      <c r="H33" s="10"/>
      <c r="I33" s="10"/>
    </row>
    <row r="34" spans="4:9" ht="14.25">
      <c r="D34" s="10"/>
      <c r="E34" s="10"/>
      <c r="F34" s="45"/>
      <c r="G34" s="46"/>
      <c r="H34" s="10"/>
      <c r="I34" s="10"/>
    </row>
    <row r="36" ht="14.25">
      <c r="X36" s="58"/>
    </row>
  </sheetData>
  <sheetProtection/>
  <mergeCells count="270">
    <mergeCell ref="A1:L1"/>
    <mergeCell ref="N1:AK1"/>
    <mergeCell ref="AL1:BF1"/>
    <mergeCell ref="B2:L2"/>
    <mergeCell ref="M2:W2"/>
    <mergeCell ref="X2:AH2"/>
    <mergeCell ref="AI2:AS2"/>
    <mergeCell ref="AT2:BD2"/>
    <mergeCell ref="BE2:BO2"/>
    <mergeCell ref="BP2:BZ2"/>
    <mergeCell ref="CA2:CK2"/>
    <mergeCell ref="CL2:CV2"/>
    <mergeCell ref="CW2:DG2"/>
    <mergeCell ref="DH2:DR2"/>
    <mergeCell ref="DS2:EC2"/>
    <mergeCell ref="ED2:EN2"/>
    <mergeCell ref="EO2:EY2"/>
    <mergeCell ref="EZ2:FJ2"/>
    <mergeCell ref="FK2:FU2"/>
    <mergeCell ref="FV2:GF2"/>
    <mergeCell ref="GG2:GQ2"/>
    <mergeCell ref="GR2:HB2"/>
    <mergeCell ref="B3:F3"/>
    <mergeCell ref="G3:H3"/>
    <mergeCell ref="I3:J3"/>
    <mergeCell ref="K3:L3"/>
    <mergeCell ref="M3:Q3"/>
    <mergeCell ref="R3:S3"/>
    <mergeCell ref="T3:U3"/>
    <mergeCell ref="V3:W3"/>
    <mergeCell ref="X3:AB3"/>
    <mergeCell ref="AC3:AD3"/>
    <mergeCell ref="AE3:AF3"/>
    <mergeCell ref="AG3:AH3"/>
    <mergeCell ref="AI3:AM3"/>
    <mergeCell ref="AN3:AO3"/>
    <mergeCell ref="AP3:AQ3"/>
    <mergeCell ref="AR3:AS3"/>
    <mergeCell ref="AT3:AX3"/>
    <mergeCell ref="AY3:AZ3"/>
    <mergeCell ref="BA3:BB3"/>
    <mergeCell ref="BC3:BD3"/>
    <mergeCell ref="BE3:BI3"/>
    <mergeCell ref="BJ3:BK3"/>
    <mergeCell ref="BL3:BM3"/>
    <mergeCell ref="BN3:BO3"/>
    <mergeCell ref="BP3:BT3"/>
    <mergeCell ref="BU3:BV3"/>
    <mergeCell ref="BW3:BX3"/>
    <mergeCell ref="BY3:BZ3"/>
    <mergeCell ref="CA3:CE3"/>
    <mergeCell ref="CF3:CG3"/>
    <mergeCell ref="CH3:CI3"/>
    <mergeCell ref="CJ3:CK3"/>
    <mergeCell ref="CL3:CP3"/>
    <mergeCell ref="CQ3:CR3"/>
    <mergeCell ref="CS3:CT3"/>
    <mergeCell ref="CU3:CV3"/>
    <mergeCell ref="CW3:DA3"/>
    <mergeCell ref="DB3:DC3"/>
    <mergeCell ref="DD3:DE3"/>
    <mergeCell ref="DF3:DG3"/>
    <mergeCell ref="DH3:DL3"/>
    <mergeCell ref="DM3:DN3"/>
    <mergeCell ref="DO3:DP3"/>
    <mergeCell ref="DQ3:DR3"/>
    <mergeCell ref="DS3:DW3"/>
    <mergeCell ref="DX3:DY3"/>
    <mergeCell ref="DZ3:EA3"/>
    <mergeCell ref="EB3:EC3"/>
    <mergeCell ref="ED3:EH3"/>
    <mergeCell ref="EI3:EJ3"/>
    <mergeCell ref="EK3:EL3"/>
    <mergeCell ref="EM3:EN3"/>
    <mergeCell ref="EO3:ES3"/>
    <mergeCell ref="ET3:EU3"/>
    <mergeCell ref="EV3:EW3"/>
    <mergeCell ref="EX3:EY3"/>
    <mergeCell ref="EZ3:FD3"/>
    <mergeCell ref="FE3:FF3"/>
    <mergeCell ref="FG3:FH3"/>
    <mergeCell ref="FI3:FJ3"/>
    <mergeCell ref="FK3:FO3"/>
    <mergeCell ref="FP3:FQ3"/>
    <mergeCell ref="FR3:FS3"/>
    <mergeCell ref="FT3:FU3"/>
    <mergeCell ref="FV3:FZ3"/>
    <mergeCell ref="GA3:GB3"/>
    <mergeCell ref="GC3:GD3"/>
    <mergeCell ref="GE3:GF3"/>
    <mergeCell ref="GG3:GK3"/>
    <mergeCell ref="GL3:GM3"/>
    <mergeCell ref="GN3:GO3"/>
    <mergeCell ref="GP3:GQ3"/>
    <mergeCell ref="GR3:GV3"/>
    <mergeCell ref="GW3:GX3"/>
    <mergeCell ref="GY3:GZ3"/>
    <mergeCell ref="HA3:HB3"/>
    <mergeCell ref="B4:C4"/>
    <mergeCell ref="D4:E4"/>
    <mergeCell ref="M4:N4"/>
    <mergeCell ref="O4:P4"/>
    <mergeCell ref="X4:Y4"/>
    <mergeCell ref="Z4:AA4"/>
    <mergeCell ref="AI4:AJ4"/>
    <mergeCell ref="AK4:AL4"/>
    <mergeCell ref="AT4:AU4"/>
    <mergeCell ref="AV4:AW4"/>
    <mergeCell ref="BE4:BF4"/>
    <mergeCell ref="BG4:BH4"/>
    <mergeCell ref="BP4:BQ4"/>
    <mergeCell ref="BR4:BS4"/>
    <mergeCell ref="CA4:CB4"/>
    <mergeCell ref="CC4:CD4"/>
    <mergeCell ref="CL4:CM4"/>
    <mergeCell ref="CN4:CO4"/>
    <mergeCell ref="CW4:CX4"/>
    <mergeCell ref="CY4:CZ4"/>
    <mergeCell ref="DH4:DI4"/>
    <mergeCell ref="DJ4:DK4"/>
    <mergeCell ref="DS4:DT4"/>
    <mergeCell ref="DU4:DV4"/>
    <mergeCell ref="ED4:EE4"/>
    <mergeCell ref="EF4:EG4"/>
    <mergeCell ref="EO4:EP4"/>
    <mergeCell ref="EQ4:ER4"/>
    <mergeCell ref="EZ4:FA4"/>
    <mergeCell ref="FB4:FC4"/>
    <mergeCell ref="FK4:FL4"/>
    <mergeCell ref="FM4:FN4"/>
    <mergeCell ref="FV4:FW4"/>
    <mergeCell ref="FX4:FY4"/>
    <mergeCell ref="GG4:GH4"/>
    <mergeCell ref="GI4:GJ4"/>
    <mergeCell ref="GR4:GS4"/>
    <mergeCell ref="GT4:GU4"/>
    <mergeCell ref="A3:A5"/>
    <mergeCell ref="F4:F5"/>
    <mergeCell ref="G4:G5"/>
    <mergeCell ref="H4:H5"/>
    <mergeCell ref="I4:I5"/>
    <mergeCell ref="J4:J5"/>
    <mergeCell ref="K4:K5"/>
    <mergeCell ref="L4:L5"/>
    <mergeCell ref="Q4:Q5"/>
    <mergeCell ref="R4:R5"/>
    <mergeCell ref="S4:S5"/>
    <mergeCell ref="T4:T5"/>
    <mergeCell ref="U4:U5"/>
    <mergeCell ref="V4:V5"/>
    <mergeCell ref="W4:W5"/>
    <mergeCell ref="AB4:AB5"/>
    <mergeCell ref="AC4:AC5"/>
    <mergeCell ref="AD4:AD5"/>
    <mergeCell ref="AE4:AE5"/>
    <mergeCell ref="AF4:AF5"/>
    <mergeCell ref="AG4:AG5"/>
    <mergeCell ref="AH4:AH5"/>
    <mergeCell ref="AM4:AM5"/>
    <mergeCell ref="AN4:AN5"/>
    <mergeCell ref="AO4:AO5"/>
    <mergeCell ref="AP4:AP5"/>
    <mergeCell ref="AQ4:AQ5"/>
    <mergeCell ref="AR4:AR5"/>
    <mergeCell ref="AS4:AS5"/>
    <mergeCell ref="AX4:AX5"/>
    <mergeCell ref="AY4:AY5"/>
    <mergeCell ref="AZ4:AZ5"/>
    <mergeCell ref="BA4:BA5"/>
    <mergeCell ref="BB4:BB5"/>
    <mergeCell ref="BC4:BC5"/>
    <mergeCell ref="BD4:BD5"/>
    <mergeCell ref="BI4:BI5"/>
    <mergeCell ref="BJ4:BJ5"/>
    <mergeCell ref="BK4:BK5"/>
    <mergeCell ref="BL4:BL5"/>
    <mergeCell ref="BM4:BM5"/>
    <mergeCell ref="BN4:BN5"/>
    <mergeCell ref="BO4:BO5"/>
    <mergeCell ref="BT4:BT5"/>
    <mergeCell ref="BU4:BU5"/>
    <mergeCell ref="BV4:BV5"/>
    <mergeCell ref="BW4:BW5"/>
    <mergeCell ref="BX4:BX5"/>
    <mergeCell ref="BY4:BY5"/>
    <mergeCell ref="BZ4:BZ5"/>
    <mergeCell ref="CE4:CE5"/>
    <mergeCell ref="CF4:CF5"/>
    <mergeCell ref="CG4:CG5"/>
    <mergeCell ref="CH4:CH5"/>
    <mergeCell ref="CI4:CI5"/>
    <mergeCell ref="CJ4:CJ5"/>
    <mergeCell ref="CK4:CK5"/>
    <mergeCell ref="CP4:CP5"/>
    <mergeCell ref="CQ4:CQ5"/>
    <mergeCell ref="CR4:CR5"/>
    <mergeCell ref="CS4:CS5"/>
    <mergeCell ref="CT4:CT5"/>
    <mergeCell ref="CU4:CU5"/>
    <mergeCell ref="CV4:CV5"/>
    <mergeCell ref="DA4:DA5"/>
    <mergeCell ref="DB4:DB5"/>
    <mergeCell ref="DC4:DC5"/>
    <mergeCell ref="DD4:DD5"/>
    <mergeCell ref="DE4:DE5"/>
    <mergeCell ref="DF4:DF5"/>
    <mergeCell ref="DG4:DG5"/>
    <mergeCell ref="DL4:DL5"/>
    <mergeCell ref="DM4:DM5"/>
    <mergeCell ref="DN4:DN5"/>
    <mergeCell ref="DO4:DO5"/>
    <mergeCell ref="DP4:DP5"/>
    <mergeCell ref="DQ4:DQ5"/>
    <mergeCell ref="DR4:DR5"/>
    <mergeCell ref="DW4:DW5"/>
    <mergeCell ref="DX4:DX5"/>
    <mergeCell ref="DY4:DY5"/>
    <mergeCell ref="DZ4:DZ5"/>
    <mergeCell ref="EA4:EA5"/>
    <mergeCell ref="EB4:EB5"/>
    <mergeCell ref="EC4:EC5"/>
    <mergeCell ref="EH4:EH5"/>
    <mergeCell ref="EI4:EI5"/>
    <mergeCell ref="EJ4:EJ5"/>
    <mergeCell ref="EK4:EK5"/>
    <mergeCell ref="EL4:EL5"/>
    <mergeCell ref="EM4:EM5"/>
    <mergeCell ref="EN4:EN5"/>
    <mergeCell ref="ES4:ES5"/>
    <mergeCell ref="ET4:ET5"/>
    <mergeCell ref="EU4:EU5"/>
    <mergeCell ref="EV4:EV5"/>
    <mergeCell ref="EW4:EW5"/>
    <mergeCell ref="EX4:EX5"/>
    <mergeCell ref="EY4:EY5"/>
    <mergeCell ref="FD4:FD5"/>
    <mergeCell ref="FE4:FE5"/>
    <mergeCell ref="FF4:FF5"/>
    <mergeCell ref="FG4:FG5"/>
    <mergeCell ref="FH4:FH5"/>
    <mergeCell ref="FI4:FI5"/>
    <mergeCell ref="FJ4:FJ5"/>
    <mergeCell ref="FO4:FO5"/>
    <mergeCell ref="FP4:FP5"/>
    <mergeCell ref="FQ4:FQ5"/>
    <mergeCell ref="FR4:FR5"/>
    <mergeCell ref="FS4:FS5"/>
    <mergeCell ref="FT4:FT5"/>
    <mergeCell ref="FU4:FU5"/>
    <mergeCell ref="FZ4:FZ5"/>
    <mergeCell ref="GA4:GA5"/>
    <mergeCell ref="GB4:GB5"/>
    <mergeCell ref="GC4:GC5"/>
    <mergeCell ref="GD4:GD5"/>
    <mergeCell ref="GE4:GE5"/>
    <mergeCell ref="GF4:GF5"/>
    <mergeCell ref="GK4:GK5"/>
    <mergeCell ref="GL4:GL5"/>
    <mergeCell ref="GM4:GM5"/>
    <mergeCell ref="GN4:GN5"/>
    <mergeCell ref="GO4:GO5"/>
    <mergeCell ref="GP4:GP5"/>
    <mergeCell ref="GQ4:GQ5"/>
    <mergeCell ref="GV4:GV5"/>
    <mergeCell ref="GW4:GW5"/>
    <mergeCell ref="GX4:GX5"/>
    <mergeCell ref="GY4:GY5"/>
    <mergeCell ref="GZ4:GZ5"/>
    <mergeCell ref="HA4:HA5"/>
    <mergeCell ref="HB4:HB5"/>
  </mergeCells>
  <printOptions/>
  <pageMargins left="0.75" right="0.75" top="1" bottom="1" header="0.5" footer="0.5"/>
  <pageSetup horizontalDpi="600" verticalDpi="600" orientation="portrait" paperSize="9" scale="7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C2" sqref="C2"/>
    </sheetView>
  </sheetViews>
  <sheetFormatPr defaultColWidth="9.00390625" defaultRowHeight="14.25"/>
  <cols>
    <col min="1" max="1" width="9.375" style="0" customWidth="1"/>
    <col min="2" max="3" width="11.50390625" style="4" customWidth="1"/>
    <col min="4" max="4" width="8.375" style="2" customWidth="1"/>
  </cols>
  <sheetData>
    <row r="1" spans="1:4" ht="14.25">
      <c r="A1" t="s">
        <v>137</v>
      </c>
      <c r="B1" s="4" t="s">
        <v>138</v>
      </c>
      <c r="C1" s="4" t="s">
        <v>139</v>
      </c>
      <c r="D1" s="2" t="s">
        <v>140</v>
      </c>
    </row>
    <row r="2" spans="1:4" ht="14.25">
      <c r="A2" s="6" t="s">
        <v>33</v>
      </c>
      <c r="B2" s="4">
        <f>'产险渠道报表1'!C9</f>
        <v>100048.28999999998</v>
      </c>
      <c r="C2" s="4">
        <f>'产险县域2'!M25</f>
        <v>99948.51000000001</v>
      </c>
      <c r="D2" s="2">
        <f>B2/B$19</f>
        <v>0.6253798063186365</v>
      </c>
    </row>
    <row r="3" spans="1:4" ht="14.25">
      <c r="A3" s="6" t="s">
        <v>34</v>
      </c>
      <c r="B3" s="4">
        <f>'产险渠道报表1'!C10</f>
        <v>10669.859189999937</v>
      </c>
      <c r="C3" s="4">
        <f>'产险县域2'!W25</f>
        <v>10669.859152999927</v>
      </c>
      <c r="D3" s="2">
        <f aca="true" t="shared" si="0" ref="D3:D19">B3/B$19</f>
        <v>0.06669493775145269</v>
      </c>
    </row>
    <row r="4" spans="1:4" ht="14.25">
      <c r="A4" s="6" t="s">
        <v>35</v>
      </c>
      <c r="B4" s="4">
        <f>'产险渠道报表1'!C11</f>
        <v>19011.6450377</v>
      </c>
      <c r="C4" s="4">
        <f>'产险县域2'!AG25</f>
        <v>19011.5</v>
      </c>
      <c r="D4" s="2">
        <f t="shared" si="0"/>
        <v>0.11883760223663489</v>
      </c>
    </row>
    <row r="5" spans="1:4" ht="14.25">
      <c r="A5" s="6" t="s">
        <v>36</v>
      </c>
      <c r="B5" s="4">
        <f>'产险渠道报表1'!C12</f>
        <v>1089.0600000000002</v>
      </c>
      <c r="C5" s="4">
        <f>'产险县域2'!AQ25</f>
        <v>1089.0600000000002</v>
      </c>
      <c r="D5" s="2">
        <f t="shared" si="0"/>
        <v>0.006807473989504214</v>
      </c>
    </row>
    <row r="6" spans="1:4" ht="14.25">
      <c r="A6" s="6" t="s">
        <v>37</v>
      </c>
      <c r="B6" s="4">
        <f>'产险渠道报表1'!C13</f>
        <v>4632.783067</v>
      </c>
      <c r="C6" s="4">
        <f>'产险县域2'!BA25</f>
        <v>4632.783067</v>
      </c>
      <c r="D6" s="2">
        <f t="shared" si="0"/>
        <v>0.028958505709160247</v>
      </c>
    </row>
    <row r="7" spans="1:4" ht="14.25">
      <c r="A7" s="6" t="s">
        <v>38</v>
      </c>
      <c r="B7" s="4">
        <f>'产险渠道报表1'!C14</f>
        <v>1275.7600000000002</v>
      </c>
      <c r="C7" s="4">
        <f>'产险县域2'!BK25</f>
        <v>1275.7599999999998</v>
      </c>
      <c r="D7" s="2">
        <f t="shared" si="0"/>
        <v>0.007974494533680328</v>
      </c>
    </row>
    <row r="8" spans="1:4" ht="14.25">
      <c r="A8" s="6" t="s">
        <v>39</v>
      </c>
      <c r="B8" s="4">
        <f>'产险渠道报表1'!C15</f>
        <v>1475.8685859999987</v>
      </c>
      <c r="C8" s="4">
        <f>'产险县域2'!BU25</f>
        <v>1475.868585999999</v>
      </c>
      <c r="D8" s="2">
        <f t="shared" si="0"/>
        <v>0.009225329193177008</v>
      </c>
    </row>
    <row r="9" spans="1:4" ht="14.25">
      <c r="A9" s="6" t="s">
        <v>40</v>
      </c>
      <c r="B9" s="4">
        <f>'产险渠道报表1'!C16</f>
        <v>117.11</v>
      </c>
      <c r="C9" s="4">
        <f>'产险县域2'!CE25</f>
        <v>117.1</v>
      </c>
      <c r="D9" s="2">
        <f t="shared" si="0"/>
        <v>0.0007320287944749035</v>
      </c>
    </row>
    <row r="10" spans="1:4" ht="14.25">
      <c r="A10" s="6" t="s">
        <v>41</v>
      </c>
      <c r="B10" s="4">
        <f>'产险渠道报表1'!C17</f>
        <v>3449.239</v>
      </c>
      <c r="C10" s="4">
        <f>'产险县域2'!CY25</f>
        <v>3449.2355</v>
      </c>
      <c r="D10" s="2">
        <f t="shared" si="0"/>
        <v>0.021560432644742736</v>
      </c>
    </row>
    <row r="11" spans="1:4" ht="14.25">
      <c r="A11" s="6" t="s">
        <v>42</v>
      </c>
      <c r="B11" s="4">
        <f>'产险渠道报表1'!C18</f>
        <v>10099.96</v>
      </c>
      <c r="C11" s="4">
        <f>'产险县域2'!CO25</f>
        <v>10099.97</v>
      </c>
      <c r="D11" s="2">
        <f t="shared" si="0"/>
        <v>0.06313262354235118</v>
      </c>
    </row>
    <row r="12" spans="1:4" ht="14.25">
      <c r="A12" s="6" t="s">
        <v>43</v>
      </c>
      <c r="B12" s="4">
        <f>'产险渠道报表1'!C19</f>
        <v>443.22999999999996</v>
      </c>
      <c r="C12" s="4">
        <f>'产险县域2'!DI25</f>
        <v>443.23</v>
      </c>
      <c r="D12" s="2">
        <f t="shared" si="0"/>
        <v>0.0027705330251482493</v>
      </c>
    </row>
    <row r="13" spans="1:4" ht="14.25">
      <c r="A13" s="6" t="s">
        <v>45</v>
      </c>
      <c r="B13" s="4">
        <f>'产险渠道报表1'!C20</f>
        <v>303.19</v>
      </c>
      <c r="C13" s="4">
        <f>'产险县域2'!DS25</f>
        <v>303.19</v>
      </c>
      <c r="D13" s="2">
        <f t="shared" si="0"/>
        <v>0.0018951738553227393</v>
      </c>
    </row>
    <row r="14" spans="1:4" ht="14.25">
      <c r="A14" s="6" t="s">
        <v>46</v>
      </c>
      <c r="B14" s="4">
        <f>'产险渠道报表1'!C21</f>
        <v>323.449167</v>
      </c>
      <c r="C14" s="4">
        <f>'产险县域2'!EC25</f>
        <v>323.449167</v>
      </c>
      <c r="D14" s="2">
        <f t="shared" si="0"/>
        <v>0.0020218094423441356</v>
      </c>
    </row>
    <row r="15" spans="1:4" ht="14.25">
      <c r="A15" s="6" t="s">
        <v>47</v>
      </c>
      <c r="B15" s="4">
        <f>'产险渠道报表1'!C22</f>
        <v>397.23999999999995</v>
      </c>
      <c r="C15" s="4">
        <f>'产险县域2'!EM25</f>
        <v>397.24</v>
      </c>
      <c r="D15" s="2">
        <f t="shared" si="0"/>
        <v>0.00248305967310401</v>
      </c>
    </row>
    <row r="16" spans="1:4" ht="14.25">
      <c r="A16" s="6" t="s">
        <v>48</v>
      </c>
      <c r="B16" s="4">
        <f>'产险渠道报表1'!C23</f>
        <v>2042.0964207547163</v>
      </c>
      <c r="C16" s="4">
        <f>'产险县域2'!EW25</f>
        <v>2042.096420754696</v>
      </c>
      <c r="D16" s="2">
        <f t="shared" si="0"/>
        <v>0.01276469456994783</v>
      </c>
    </row>
    <row r="17" spans="1:4" ht="14.25">
      <c r="A17" s="6" t="s">
        <v>49</v>
      </c>
      <c r="B17" s="4">
        <f>'产险渠道报表1'!C24</f>
        <v>810.0052399999998</v>
      </c>
      <c r="C17" s="4">
        <f>'产险县域2'!FG25</f>
        <v>810.0052400000001</v>
      </c>
      <c r="D17" s="2">
        <f t="shared" si="0"/>
        <v>0.005063164199091067</v>
      </c>
    </row>
    <row r="18" spans="1:4" ht="14.25">
      <c r="A18" s="6" t="s">
        <v>50</v>
      </c>
      <c r="B18" s="4">
        <f>'产险渠道报表1'!C25</f>
        <v>3791.26</v>
      </c>
      <c r="C18" s="4">
        <f>'产险县域2'!FQ25</f>
        <v>3791.26</v>
      </c>
      <c r="D18" s="2">
        <f t="shared" si="0"/>
        <v>0.023698330521227245</v>
      </c>
    </row>
    <row r="19" spans="2:4" ht="14.25">
      <c r="B19" s="4">
        <f>SUM(B2:B18)</f>
        <v>159980.04570845462</v>
      </c>
      <c r="C19" s="4">
        <f>SUM(C2:C18)</f>
        <v>159880.11713375468</v>
      </c>
      <c r="D19" s="2">
        <f t="shared" si="0"/>
        <v>1</v>
      </c>
    </row>
    <row r="20" ht="14.25">
      <c r="C20" s="4">
        <f>B19-C19</f>
        <v>99.9285746999376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100" workbookViewId="0" topLeftCell="A1">
      <pane xSplit="1" ySplit="1" topLeftCell="B2" activePane="bottomRight" state="frozen"/>
      <selection pane="bottomRight" activeCell="F20" sqref="F20"/>
    </sheetView>
  </sheetViews>
  <sheetFormatPr defaultColWidth="9.00390625" defaultRowHeight="14.25"/>
  <cols>
    <col min="2" max="2" width="10.875" style="0" customWidth="1"/>
    <col min="3" max="3" width="6.375" style="0" customWidth="1"/>
    <col min="4" max="4" width="7.375" style="2" customWidth="1"/>
    <col min="5" max="5" width="9.375" style="2" customWidth="1"/>
    <col min="6" max="6" width="10.375" style="0" bestFit="1" customWidth="1"/>
    <col min="7" max="7" width="8.375" style="0" customWidth="1"/>
    <col min="8" max="8" width="11.50390625" style="0" customWidth="1"/>
    <col min="9" max="9" width="12.125" style="0" customWidth="1"/>
  </cols>
  <sheetData>
    <row r="1" spans="1:9" ht="27">
      <c r="A1" s="3" t="s">
        <v>137</v>
      </c>
      <c r="B1" s="4" t="s">
        <v>138</v>
      </c>
      <c r="C1" t="s">
        <v>141</v>
      </c>
      <c r="D1" s="2" t="s">
        <v>140</v>
      </c>
      <c r="E1" s="2" t="s">
        <v>142</v>
      </c>
      <c r="F1" t="s">
        <v>143</v>
      </c>
      <c r="G1" t="s">
        <v>144</v>
      </c>
      <c r="H1" t="s">
        <v>145</v>
      </c>
      <c r="I1" t="s">
        <v>134</v>
      </c>
    </row>
    <row r="2" spans="1:9" ht="14.25">
      <c r="A2" s="5" t="s">
        <v>107</v>
      </c>
      <c r="B2" s="4">
        <f>'寿险报表县域1'!W24</f>
        <v>93149.09</v>
      </c>
      <c r="C2" s="6">
        <f>'寿险报表县域1'!Q24</f>
        <v>6338</v>
      </c>
      <c r="D2" s="2">
        <f>B2/B$20</f>
        <v>0.25157438267337096</v>
      </c>
      <c r="E2" s="2">
        <f>C2/C$20</f>
        <v>0.18603968533521192</v>
      </c>
      <c r="F2">
        <v>61651.05</v>
      </c>
      <c r="G2">
        <v>5871</v>
      </c>
      <c r="H2" s="4">
        <f>B2-F2</f>
        <v>31498.039999999994</v>
      </c>
      <c r="I2" s="4">
        <f>'寿险报表县域1'!V24</f>
        <v>47142.73999999999</v>
      </c>
    </row>
    <row r="3" spans="1:9" ht="14.25">
      <c r="A3" s="5" t="s">
        <v>108</v>
      </c>
      <c r="B3" s="4">
        <f>'寿险报表县域1'!AH24</f>
        <v>56182.66</v>
      </c>
      <c r="C3" s="6">
        <f>'寿险报表县域1'!AB24</f>
        <v>4177</v>
      </c>
      <c r="D3" s="2">
        <f aca="true" t="shared" si="0" ref="D3:D19">B3/B$20</f>
        <v>0.15173651193423246</v>
      </c>
      <c r="E3" s="2">
        <f aca="true" t="shared" si="1" ref="E3:E19">C3/C$20</f>
        <v>0.12260772572502054</v>
      </c>
      <c r="F3">
        <v>44625.50000000001</v>
      </c>
      <c r="G3">
        <v>4369</v>
      </c>
      <c r="H3" s="4">
        <f aca="true" t="shared" si="2" ref="H3:H20">B3-F3</f>
        <v>11557.159999999996</v>
      </c>
      <c r="I3" s="4">
        <f>'寿险报表县域1'!AG24</f>
        <v>11557.119999999997</v>
      </c>
    </row>
    <row r="4" spans="1:9" ht="14.25">
      <c r="A4" s="7" t="s">
        <v>109</v>
      </c>
      <c r="B4" s="4">
        <f>'寿险报表县域1'!AS24</f>
        <v>35151.24</v>
      </c>
      <c r="C4" s="6">
        <f>'寿险报表县域1'!AM24</f>
        <v>3616</v>
      </c>
      <c r="D4" s="2">
        <f t="shared" si="0"/>
        <v>0.0949354578042953</v>
      </c>
      <c r="E4" s="2">
        <f t="shared" si="1"/>
        <v>0.10614065985675708</v>
      </c>
      <c r="F4">
        <v>28890.81</v>
      </c>
      <c r="G4">
        <v>3616</v>
      </c>
      <c r="H4" s="4">
        <f t="shared" si="2"/>
        <v>6260.429999999997</v>
      </c>
      <c r="I4" s="4">
        <f>'寿险报表县域1'!AR24</f>
        <v>6260.399999999999</v>
      </c>
    </row>
    <row r="5" spans="1:9" ht="14.25">
      <c r="A5" s="7" t="s">
        <v>110</v>
      </c>
      <c r="B5" s="4">
        <f>'寿险报表县域1'!BD24</f>
        <v>14001.334000000003</v>
      </c>
      <c r="C5" s="6">
        <f>'寿险报表县域1'!AX24</f>
        <v>1584</v>
      </c>
      <c r="D5" s="2">
        <f t="shared" si="0"/>
        <v>0.03781440009401789</v>
      </c>
      <c r="E5" s="2">
        <f t="shared" si="1"/>
        <v>0.04649524480450863</v>
      </c>
      <c r="F5">
        <v>8430.968915</v>
      </c>
      <c r="G5">
        <v>1625</v>
      </c>
      <c r="H5" s="4">
        <f t="shared" si="2"/>
        <v>5570.365085000003</v>
      </c>
      <c r="I5" s="4">
        <f>'寿险报表县域1'!BC24</f>
        <v>5570.36</v>
      </c>
    </row>
    <row r="6" spans="1:9" ht="14.25">
      <c r="A6" s="5" t="s">
        <v>111</v>
      </c>
      <c r="B6" s="4">
        <f>'寿险报表县域1'!BO24</f>
        <v>8517.349999999999</v>
      </c>
      <c r="C6" s="6">
        <f>'寿险报表县域1'!BI24</f>
        <v>2747</v>
      </c>
      <c r="D6" s="2">
        <f t="shared" si="0"/>
        <v>0.02300341386333496</v>
      </c>
      <c r="E6" s="2">
        <f t="shared" si="1"/>
        <v>0.08063285194317248</v>
      </c>
      <c r="F6">
        <v>5845.49</v>
      </c>
      <c r="G6">
        <v>2694</v>
      </c>
      <c r="H6" s="4">
        <f t="shared" si="2"/>
        <v>2671.8599999999988</v>
      </c>
      <c r="I6" s="4">
        <f>'寿险报表县域1'!BN24</f>
        <v>2671.8599999999997</v>
      </c>
    </row>
    <row r="7" spans="1:9" ht="14.25">
      <c r="A7" s="7" t="s">
        <v>112</v>
      </c>
      <c r="B7" s="4">
        <f>'寿险报表县域1'!BZ24</f>
        <v>37754.10224100001</v>
      </c>
      <c r="C7" s="6">
        <f>'寿险报表县域1'!BT24</f>
        <v>5045</v>
      </c>
      <c r="D7" s="2">
        <f t="shared" si="0"/>
        <v>0.10196519326884362</v>
      </c>
      <c r="E7" s="2">
        <f t="shared" si="1"/>
        <v>0.14808618058001644</v>
      </c>
      <c r="F7">
        <v>29053.45</v>
      </c>
      <c r="G7">
        <v>5183</v>
      </c>
      <c r="H7" s="4">
        <f t="shared" si="2"/>
        <v>8700.652241000007</v>
      </c>
      <c r="I7" s="4">
        <f>'寿险报表县域1'!BY24</f>
        <v>8700.657157000001</v>
      </c>
    </row>
    <row r="8" spans="1:9" ht="14.25">
      <c r="A8" s="7" t="s">
        <v>113</v>
      </c>
      <c r="B8" s="4">
        <f>'寿险报表县域1'!CK24</f>
        <v>2043.29</v>
      </c>
      <c r="C8" s="6">
        <f>'寿险报表县域1'!CE24</f>
        <v>275</v>
      </c>
      <c r="D8" s="2">
        <f t="shared" si="0"/>
        <v>0.00551845885314255</v>
      </c>
      <c r="E8" s="2">
        <f t="shared" si="1"/>
        <v>0.008072091111893859</v>
      </c>
      <c r="F8">
        <v>1385.65</v>
      </c>
      <c r="G8">
        <v>259</v>
      </c>
      <c r="H8" s="4">
        <f t="shared" si="2"/>
        <v>657.6399999999999</v>
      </c>
      <c r="I8" s="4">
        <f>'寿险报表县域1'!CJ24</f>
        <v>660.8</v>
      </c>
    </row>
    <row r="9" spans="1:9" s="1" customFormat="1" ht="14.25">
      <c r="A9" s="5" t="s">
        <v>114</v>
      </c>
      <c r="B9" s="5">
        <f>'寿险报表县域1'!CV24</f>
        <v>2794.7499999999995</v>
      </c>
      <c r="C9" s="8">
        <f>'寿险报表县域1'!CP24</f>
        <v>406</v>
      </c>
      <c r="D9" s="9">
        <f t="shared" si="0"/>
        <v>0.007547980404064103</v>
      </c>
      <c r="E9" s="9">
        <f t="shared" si="1"/>
        <v>0.011917341787014207</v>
      </c>
      <c r="F9" s="1">
        <v>1908.61</v>
      </c>
      <c r="G9" s="1">
        <v>400</v>
      </c>
      <c r="H9" s="5">
        <f t="shared" si="2"/>
        <v>886.1399999999996</v>
      </c>
      <c r="I9" s="5">
        <f>'寿险报表县域1'!CU24</f>
        <v>886.15</v>
      </c>
    </row>
    <row r="10" spans="1:9" s="1" customFormat="1" ht="14.25">
      <c r="A10" s="5" t="s">
        <v>115</v>
      </c>
      <c r="B10" s="5">
        <f>'寿险报表县域1'!DG24</f>
        <v>30072.041081</v>
      </c>
      <c r="C10" s="8">
        <f>'寿险报表县域1'!DA24</f>
        <v>1395</v>
      </c>
      <c r="D10" s="9">
        <f t="shared" si="0"/>
        <v>0.08121770347601706</v>
      </c>
      <c r="E10" s="9">
        <f t="shared" si="1"/>
        <v>0.040947516731243395</v>
      </c>
      <c r="F10" s="1">
        <v>26018.05</v>
      </c>
      <c r="G10" s="1">
        <v>1396</v>
      </c>
      <c r="H10" s="5">
        <f t="shared" si="2"/>
        <v>4053.991081</v>
      </c>
      <c r="I10" s="5">
        <f>'寿险报表县域1'!DF24</f>
        <v>7168.7699999999995</v>
      </c>
    </row>
    <row r="11" spans="1:9" s="1" customFormat="1" ht="14.25">
      <c r="A11" s="5" t="s">
        <v>116</v>
      </c>
      <c r="B11" s="5">
        <f>'寿险报表县域1'!DR24</f>
        <v>2258.8399999999997</v>
      </c>
      <c r="C11" s="8">
        <f>'寿险报表县域1'!DL24</f>
        <v>785</v>
      </c>
      <c r="D11" s="9">
        <f t="shared" si="0"/>
        <v>0.006100610092464856</v>
      </c>
      <c r="E11" s="9">
        <f t="shared" si="1"/>
        <v>0.02304215099213338</v>
      </c>
      <c r="F11" s="1">
        <v>1529.02</v>
      </c>
      <c r="G11" s="1">
        <v>907</v>
      </c>
      <c r="H11" s="5">
        <f t="shared" si="2"/>
        <v>729.8199999999997</v>
      </c>
      <c r="I11" s="5">
        <f>'寿险报表县域1'!DQ24</f>
        <v>689.9200000000001</v>
      </c>
    </row>
    <row r="12" spans="1:9" s="1" customFormat="1" ht="14.25">
      <c r="A12" s="5" t="s">
        <v>117</v>
      </c>
      <c r="B12" s="5">
        <f>'寿险报表县域1'!EC24</f>
        <v>21704.980799999994</v>
      </c>
      <c r="C12" s="8">
        <f>'寿险报表县域1'!DW24</f>
        <v>1639</v>
      </c>
      <c r="D12" s="9">
        <f t="shared" si="0"/>
        <v>0.05862018776240722</v>
      </c>
      <c r="E12" s="9">
        <f t="shared" si="1"/>
        <v>0.0481096630268874</v>
      </c>
      <c r="F12" s="1">
        <v>18668.734900000003</v>
      </c>
      <c r="G12" s="1">
        <v>1771</v>
      </c>
      <c r="H12" s="5">
        <f t="shared" si="2"/>
        <v>3036.245899999991</v>
      </c>
      <c r="I12" s="5">
        <f>'寿险报表县域1'!EB24</f>
        <v>3045.3358999999996</v>
      </c>
    </row>
    <row r="13" spans="1:9" s="1" customFormat="1" ht="14.25">
      <c r="A13" s="5" t="s">
        <v>118</v>
      </c>
      <c r="B13" s="5">
        <f>'寿险报表县域1'!EN24</f>
        <v>2371.17</v>
      </c>
      <c r="C13" s="8">
        <f>'寿险报表县域1'!EH24</f>
        <v>531</v>
      </c>
      <c r="D13" s="9">
        <f t="shared" si="0"/>
        <v>0.0064039877250933646</v>
      </c>
      <c r="E13" s="9">
        <f t="shared" si="1"/>
        <v>0.015586474110602325</v>
      </c>
      <c r="F13" s="1">
        <v>1630.14</v>
      </c>
      <c r="G13" s="1">
        <v>507</v>
      </c>
      <c r="H13" s="5">
        <f t="shared" si="2"/>
        <v>741.03</v>
      </c>
      <c r="I13" s="5">
        <f>'寿险报表县域1'!EM24</f>
        <v>741.5500000000001</v>
      </c>
    </row>
    <row r="14" spans="1:9" s="1" customFormat="1" ht="14.25">
      <c r="A14" s="5" t="s">
        <v>119</v>
      </c>
      <c r="B14" s="5">
        <f>'寿险报表县域1'!EY24</f>
        <v>6671.590000000001</v>
      </c>
      <c r="C14" s="8">
        <f>'寿险报表县域1'!ES24</f>
        <v>248</v>
      </c>
      <c r="D14" s="9">
        <f t="shared" si="0"/>
        <v>0.018018438351891954</v>
      </c>
      <c r="E14" s="9">
        <f t="shared" si="1"/>
        <v>0.007279558529998826</v>
      </c>
      <c r="F14" s="1">
        <v>5444.01</v>
      </c>
      <c r="G14" s="1">
        <v>204</v>
      </c>
      <c r="H14" s="5">
        <f t="shared" si="2"/>
        <v>1227.5800000000008</v>
      </c>
      <c r="I14" s="5">
        <f>'寿险报表县域1'!EX24</f>
        <v>1269.9</v>
      </c>
    </row>
    <row r="15" spans="1:9" ht="14.25">
      <c r="A15" s="7" t="s">
        <v>120</v>
      </c>
      <c r="B15" s="4">
        <f>'寿险报表县域1'!FJ24</f>
        <v>17358.77</v>
      </c>
      <c r="C15" s="6">
        <f>'寿险报表县域1'!FD24</f>
        <v>421</v>
      </c>
      <c r="D15" s="2">
        <f t="shared" si="0"/>
        <v>0.04688206666022215</v>
      </c>
      <c r="E15" s="2">
        <f t="shared" si="1"/>
        <v>0.012357637665844782</v>
      </c>
      <c r="F15">
        <v>16361.85</v>
      </c>
      <c r="G15">
        <v>394</v>
      </c>
      <c r="H15" s="4">
        <f t="shared" si="2"/>
        <v>996.9200000000001</v>
      </c>
      <c r="I15" s="4">
        <f>'寿险报表县域1'!FI24</f>
        <v>996.9200000000001</v>
      </c>
    </row>
    <row r="16" spans="1:9" ht="14.25">
      <c r="A16" s="7" t="s">
        <v>121</v>
      </c>
      <c r="B16" s="4">
        <f>'寿险报表县域1'!FU24</f>
        <v>37338.24999999999</v>
      </c>
      <c r="C16" s="6">
        <f>'寿险报表县域1'!FO24</f>
        <v>4861</v>
      </c>
      <c r="D16" s="2">
        <f t="shared" si="0"/>
        <v>0.10084207149907737</v>
      </c>
      <c r="E16" s="2">
        <f t="shared" si="1"/>
        <v>0.14268521779969473</v>
      </c>
      <c r="F16">
        <v>27834.38</v>
      </c>
      <c r="G16">
        <v>4240</v>
      </c>
      <c r="H16" s="4">
        <f t="shared" si="2"/>
        <v>9503.869999999992</v>
      </c>
      <c r="I16" s="4">
        <f>'寿险报表县域1'!FT24</f>
        <v>9503.870000000003</v>
      </c>
    </row>
    <row r="17" spans="1:9" ht="14.25">
      <c r="A17" s="4" t="s">
        <v>122</v>
      </c>
      <c r="B17" s="4">
        <f>'寿险报表县域1'!GF24</f>
        <v>283.03</v>
      </c>
      <c r="C17" s="6">
        <f>'寿险报表县域1'!FZ24</f>
        <v>0</v>
      </c>
      <c r="D17" s="2">
        <f t="shared" si="0"/>
        <v>0.000764399282140536</v>
      </c>
      <c r="E17" s="2">
        <f t="shared" si="1"/>
        <v>0</v>
      </c>
      <c r="F17">
        <v>154.61</v>
      </c>
      <c r="G17">
        <v>0</v>
      </c>
      <c r="H17" s="4">
        <f t="shared" si="2"/>
        <v>128.41999999999996</v>
      </c>
      <c r="I17" s="4">
        <f>'寿险报表县域1'!GE24</f>
        <v>128.42</v>
      </c>
    </row>
    <row r="18" spans="1:9" ht="14.25">
      <c r="A18" s="4" t="s">
        <v>123</v>
      </c>
      <c r="B18" s="4">
        <f>'寿险报表县域1'!GQ24</f>
        <v>16.56</v>
      </c>
      <c r="C18" s="6">
        <f>'寿险报表县域1'!GK24</f>
        <v>0</v>
      </c>
      <c r="D18" s="2">
        <f t="shared" si="0"/>
        <v>4.472477162225657E-05</v>
      </c>
      <c r="E18" s="2">
        <f t="shared" si="1"/>
        <v>0</v>
      </c>
      <c r="F18">
        <v>12.07</v>
      </c>
      <c r="G18">
        <v>0</v>
      </c>
      <c r="H18" s="4">
        <f t="shared" si="2"/>
        <v>4.489999999999998</v>
      </c>
      <c r="I18" s="4">
        <f>'寿险报表县域1'!GP24</f>
        <v>4.5</v>
      </c>
    </row>
    <row r="19" spans="1:9" ht="14.25">
      <c r="A19" s="4" t="s">
        <v>124</v>
      </c>
      <c r="B19" s="4">
        <f>'寿险报表县域1'!HB24</f>
        <v>2595.559149</v>
      </c>
      <c r="C19" s="6">
        <f>'寿险报表县域1'!GV24</f>
        <v>0</v>
      </c>
      <c r="D19" s="2">
        <f t="shared" si="0"/>
        <v>0.0070100114837610885</v>
      </c>
      <c r="E19" s="2">
        <f t="shared" si="1"/>
        <v>0</v>
      </c>
      <c r="F19">
        <v>1973.843705</v>
      </c>
      <c r="G19">
        <v>0</v>
      </c>
      <c r="H19" s="4">
        <f t="shared" si="2"/>
        <v>621.7154440000002</v>
      </c>
      <c r="I19" s="4">
        <f>'寿险报表县域1'!HA24</f>
        <v>841.715444</v>
      </c>
    </row>
    <row r="20" spans="2:9" ht="14.25">
      <c r="B20" s="4">
        <f>SUM(B2:B19)</f>
        <v>370264.6072710001</v>
      </c>
      <c r="C20">
        <f>SUM(C2:C19)</f>
        <v>34068</v>
      </c>
      <c r="F20">
        <v>281418.23752</v>
      </c>
      <c r="G20">
        <v>33436</v>
      </c>
      <c r="H20" s="4">
        <f t="shared" si="2"/>
        <v>88846.36975100008</v>
      </c>
      <c r="I20" s="4">
        <f>SUM(I2:I19)</f>
        <v>107840.988501</v>
      </c>
    </row>
  </sheetData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2016-09-22T02:51:58Z</cp:lastPrinted>
  <dcterms:created xsi:type="dcterms:W3CDTF">2008-02-21T01:39:52Z</dcterms:created>
  <dcterms:modified xsi:type="dcterms:W3CDTF">2019-04-28T07:57:22Z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